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/>
  </bookViews>
  <sheets>
    <sheet name="April 19" sheetId="1" r:id="rId1"/>
    <sheet name="April 19 supp" sheetId="2" r:id="rId2"/>
    <sheet name="May 19" sheetId="3" r:id="rId3"/>
    <sheet name="May 19 supp" sheetId="4" r:id="rId4"/>
    <sheet name="June 19" sheetId="5" r:id="rId5"/>
    <sheet name="July 19" sheetId="6" r:id="rId6"/>
    <sheet name="July 19 supp" sheetId="7" r:id="rId7"/>
    <sheet name="August 19" sheetId="8" r:id="rId8"/>
    <sheet name="August 19 supp" sheetId="9" r:id="rId9"/>
    <sheet name="September 19" sheetId="10" r:id="rId10"/>
    <sheet name="September 19 supp" sheetId="11" r:id="rId11"/>
    <sheet name="October 19" sheetId="12" r:id="rId12"/>
    <sheet name="October 19 supp" sheetId="13" r:id="rId13"/>
    <sheet name="November 19" sheetId="14" r:id="rId14"/>
    <sheet name="November 19 supp" sheetId="15" r:id="rId15"/>
    <sheet name="December 19" sheetId="16" r:id="rId16"/>
    <sheet name="December 19 supp" sheetId="17" r:id="rId17"/>
    <sheet name="January 20" sheetId="18" r:id="rId18"/>
    <sheet name="January 20 supp" sheetId="19" r:id="rId19"/>
    <sheet name="February 20" sheetId="20" r:id="rId20"/>
    <sheet name="February 20 supp" sheetId="21" r:id="rId21"/>
    <sheet name="March 20" sheetId="22" r:id="rId22"/>
    <sheet name="March 20 supp" sheetId="23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3" l="1"/>
  <c r="D51" i="23"/>
  <c r="C51" i="23"/>
  <c r="E46" i="23"/>
  <c r="D46" i="23"/>
  <c r="C46" i="23"/>
  <c r="E42" i="23"/>
  <c r="D42" i="23"/>
  <c r="C42" i="23"/>
  <c r="E37" i="23"/>
  <c r="D37" i="23"/>
  <c r="C37" i="23"/>
  <c r="E32" i="23"/>
  <c r="D32" i="23"/>
  <c r="C32" i="23"/>
  <c r="E27" i="23"/>
  <c r="D27" i="23"/>
  <c r="C27" i="23"/>
  <c r="E16" i="23"/>
  <c r="D16" i="23"/>
  <c r="C16" i="23"/>
  <c r="E7" i="23"/>
  <c r="E55" i="23" s="1"/>
  <c r="D7" i="23"/>
  <c r="D55" i="23" s="1"/>
  <c r="C7" i="23"/>
  <c r="C55" i="23" s="1"/>
  <c r="E89" i="22"/>
  <c r="D89" i="22"/>
  <c r="C89" i="22"/>
  <c r="E83" i="22"/>
  <c r="E91" i="22" s="1"/>
  <c r="D83" i="22"/>
  <c r="D91" i="22" s="1"/>
  <c r="C83" i="22"/>
  <c r="E78" i="22"/>
  <c r="D78" i="22"/>
  <c r="C78" i="22"/>
  <c r="E75" i="22"/>
  <c r="D75" i="22"/>
  <c r="C75" i="22"/>
  <c r="E71" i="22"/>
  <c r="D71" i="22"/>
  <c r="C71" i="22"/>
  <c r="E64" i="22"/>
  <c r="D64" i="22"/>
  <c r="C64" i="22"/>
  <c r="E60" i="22"/>
  <c r="D60" i="22"/>
  <c r="C60" i="22"/>
  <c r="E55" i="22"/>
  <c r="D55" i="22"/>
  <c r="C55" i="22"/>
  <c r="E51" i="22"/>
  <c r="D51" i="22"/>
  <c r="C51" i="22"/>
  <c r="E41" i="22"/>
  <c r="D41" i="22"/>
  <c r="C41" i="22"/>
  <c r="E33" i="22"/>
  <c r="D33" i="22"/>
  <c r="C33" i="22"/>
  <c r="E21" i="22"/>
  <c r="D21" i="22"/>
  <c r="C21" i="22"/>
  <c r="E7" i="22"/>
  <c r="D7" i="22"/>
  <c r="C7" i="22"/>
  <c r="C91" i="22" s="1"/>
  <c r="E26" i="21"/>
  <c r="D26" i="21"/>
  <c r="C26" i="21"/>
  <c r="E22" i="21"/>
  <c r="E29" i="21" s="1"/>
  <c r="D22" i="21"/>
  <c r="D29" i="21" s="1"/>
  <c r="C22" i="21"/>
  <c r="C29" i="21" s="1"/>
  <c r="E18" i="21"/>
  <c r="D18" i="21"/>
  <c r="C18" i="21"/>
  <c r="E14" i="21"/>
  <c r="D14" i="21"/>
  <c r="C14" i="21"/>
  <c r="E10" i="21"/>
  <c r="D10" i="21"/>
  <c r="C10" i="21"/>
  <c r="E106" i="20"/>
  <c r="D106" i="20"/>
  <c r="C106" i="20"/>
  <c r="E100" i="20"/>
  <c r="E108" i="20" s="1"/>
  <c r="D100" i="20"/>
  <c r="D108" i="20" s="1"/>
  <c r="C100" i="20"/>
  <c r="C108" i="20" s="1"/>
  <c r="E95" i="20"/>
  <c r="D95" i="20"/>
  <c r="C95" i="20"/>
  <c r="E90" i="20"/>
  <c r="D90" i="20"/>
  <c r="C90" i="20"/>
  <c r="E86" i="20"/>
  <c r="D86" i="20"/>
  <c r="C86" i="20"/>
  <c r="E80" i="20"/>
  <c r="D80" i="20"/>
  <c r="C80" i="20"/>
  <c r="E73" i="20"/>
  <c r="D73" i="20"/>
  <c r="C73" i="20"/>
  <c r="E64" i="20"/>
  <c r="D64" i="20"/>
  <c r="C64" i="20"/>
  <c r="E57" i="20"/>
  <c r="D57" i="20"/>
  <c r="C57" i="20"/>
  <c r="E52" i="20"/>
  <c r="D52" i="20"/>
  <c r="C52" i="20"/>
  <c r="E43" i="20"/>
  <c r="D43" i="20"/>
  <c r="C43" i="20"/>
  <c r="E27" i="20"/>
  <c r="D27" i="20"/>
  <c r="C27" i="20"/>
  <c r="E12" i="20"/>
  <c r="D12" i="20"/>
  <c r="C12" i="20"/>
  <c r="E22" i="19"/>
  <c r="D22" i="19"/>
  <c r="C22" i="19"/>
  <c r="E15" i="19"/>
  <c r="D15" i="19"/>
  <c r="C15" i="19"/>
  <c r="E11" i="19"/>
  <c r="D11" i="19"/>
  <c r="C11" i="19"/>
  <c r="E7" i="19"/>
  <c r="E24" i="19" s="1"/>
  <c r="D7" i="19"/>
  <c r="D24" i="19" s="1"/>
  <c r="C7" i="19"/>
  <c r="C24" i="19" s="1"/>
  <c r="E82" i="18"/>
  <c r="E85" i="18" s="1"/>
  <c r="D82" i="18"/>
  <c r="D85" i="18" s="1"/>
  <c r="C82" i="18"/>
  <c r="E78" i="18"/>
  <c r="D78" i="18"/>
  <c r="C78" i="18"/>
  <c r="E75" i="18"/>
  <c r="D75" i="18"/>
  <c r="C75" i="18"/>
  <c r="E71" i="18"/>
  <c r="D71" i="18"/>
  <c r="C71" i="18"/>
  <c r="E67" i="18"/>
  <c r="D67" i="18"/>
  <c r="C67" i="18"/>
  <c r="E63" i="18"/>
  <c r="D63" i="18"/>
  <c r="C63" i="18"/>
  <c r="E53" i="18"/>
  <c r="D53" i="18"/>
  <c r="C53" i="18"/>
  <c r="E46" i="18"/>
  <c r="D46" i="18"/>
  <c r="C46" i="18"/>
  <c r="E42" i="18"/>
  <c r="D42" i="18"/>
  <c r="C42" i="18"/>
  <c r="E32" i="18"/>
  <c r="D32" i="18"/>
  <c r="C32" i="18"/>
  <c r="E22" i="18"/>
  <c r="D22" i="18"/>
  <c r="C22" i="18"/>
  <c r="E11" i="18"/>
  <c r="D11" i="18"/>
  <c r="C11" i="18"/>
  <c r="C85" i="18" s="1"/>
  <c r="E31" i="17"/>
  <c r="C31" i="17"/>
  <c r="E25" i="17"/>
  <c r="D25" i="17"/>
  <c r="C25" i="17"/>
  <c r="E21" i="17"/>
  <c r="D21" i="17"/>
  <c r="C21" i="17"/>
  <c r="E17" i="17"/>
  <c r="D17" i="17"/>
  <c r="C17" i="17"/>
  <c r="E10" i="17"/>
  <c r="D10" i="17"/>
  <c r="C10" i="17"/>
  <c r="E6" i="17"/>
  <c r="E33" i="17" s="1"/>
  <c r="D6" i="17"/>
  <c r="D33" i="17" s="1"/>
  <c r="C6" i="17"/>
  <c r="C33" i="17" s="1"/>
  <c r="E89" i="16"/>
  <c r="C89" i="16"/>
  <c r="E83" i="16"/>
  <c r="E91" i="16" s="1"/>
  <c r="D83" i="16"/>
  <c r="D91" i="16" s="1"/>
  <c r="C83" i="16"/>
  <c r="C91" i="16" s="1"/>
  <c r="E79" i="16"/>
  <c r="D79" i="16"/>
  <c r="C79" i="16"/>
  <c r="E76" i="16"/>
  <c r="D76" i="16"/>
  <c r="C76" i="16"/>
  <c r="E72" i="16"/>
  <c r="D72" i="16"/>
  <c r="C72" i="16"/>
  <c r="E66" i="16"/>
  <c r="D66" i="16"/>
  <c r="C66" i="16"/>
  <c r="E62" i="16"/>
  <c r="D62" i="16"/>
  <c r="C62" i="16"/>
  <c r="E53" i="16"/>
  <c r="D53" i="16"/>
  <c r="C53" i="16"/>
  <c r="E45" i="16"/>
  <c r="D45" i="16"/>
  <c r="C45" i="16"/>
  <c r="E39" i="16"/>
  <c r="D39" i="16"/>
  <c r="C39" i="16"/>
  <c r="E30" i="16"/>
  <c r="D30" i="16"/>
  <c r="C30" i="16"/>
  <c r="E21" i="16"/>
  <c r="D21" i="16"/>
  <c r="C21" i="16"/>
  <c r="E10" i="16"/>
  <c r="D10" i="16"/>
  <c r="C10" i="16"/>
  <c r="E66" i="15"/>
  <c r="E69" i="15" s="1"/>
  <c r="D66" i="15"/>
  <c r="D69" i="15" s="1"/>
  <c r="C66" i="15"/>
  <c r="C69" i="15" s="1"/>
  <c r="E62" i="15"/>
  <c r="D62" i="15"/>
  <c r="C62" i="15"/>
  <c r="E59" i="15"/>
  <c r="D59" i="15"/>
  <c r="C59" i="15"/>
  <c r="E55" i="15"/>
  <c r="D55" i="15"/>
  <c r="C55" i="15"/>
  <c r="E51" i="15"/>
  <c r="D51" i="15"/>
  <c r="C51" i="15"/>
  <c r="E44" i="15"/>
  <c r="D44" i="15"/>
  <c r="C44" i="15"/>
  <c r="E35" i="15"/>
  <c r="D35" i="15"/>
  <c r="C35" i="15"/>
  <c r="E31" i="15"/>
  <c r="D31" i="15"/>
  <c r="C31" i="15"/>
  <c r="E27" i="15"/>
  <c r="D27" i="15"/>
  <c r="C27" i="15"/>
  <c r="E19" i="15"/>
  <c r="D19" i="15"/>
  <c r="C19" i="15"/>
  <c r="E12" i="15"/>
  <c r="D12" i="15"/>
  <c r="C12" i="15"/>
  <c r="E6" i="15"/>
  <c r="D6" i="15"/>
  <c r="C6" i="15"/>
  <c r="E88" i="14"/>
  <c r="C88" i="14"/>
  <c r="E82" i="14"/>
  <c r="E90" i="14" s="1"/>
  <c r="D82" i="14"/>
  <c r="D90" i="14" s="1"/>
  <c r="C82" i="14"/>
  <c r="C90" i="14" s="1"/>
  <c r="E78" i="14"/>
  <c r="D78" i="14"/>
  <c r="C78" i="14"/>
  <c r="E75" i="14"/>
  <c r="D75" i="14"/>
  <c r="C75" i="14"/>
  <c r="E71" i="14"/>
  <c r="D71" i="14"/>
  <c r="C71" i="14"/>
  <c r="E63" i="14"/>
  <c r="D63" i="14"/>
  <c r="C63" i="14"/>
  <c r="E56" i="14"/>
  <c r="D56" i="14"/>
  <c r="C56" i="14"/>
  <c r="E49" i="14"/>
  <c r="D49" i="14"/>
  <c r="C49" i="14"/>
  <c r="E42" i="14"/>
  <c r="D42" i="14"/>
  <c r="C42" i="14"/>
  <c r="E38" i="14"/>
  <c r="D38" i="14"/>
  <c r="C38" i="14"/>
  <c r="E31" i="14"/>
  <c r="D31" i="14"/>
  <c r="C31" i="14"/>
  <c r="E17" i="14"/>
  <c r="D17" i="14"/>
  <c r="C17" i="14"/>
  <c r="E8" i="14"/>
  <c r="D8" i="14"/>
  <c r="C8" i="14"/>
  <c r="E49" i="13"/>
  <c r="C49" i="13"/>
  <c r="E44" i="13"/>
  <c r="D44" i="13"/>
  <c r="C44" i="13"/>
  <c r="E40" i="13"/>
  <c r="D40" i="13"/>
  <c r="C40" i="13"/>
  <c r="E35" i="13"/>
  <c r="D35" i="13"/>
  <c r="C35" i="13"/>
  <c r="E30" i="13"/>
  <c r="D30" i="13"/>
  <c r="C30" i="13"/>
  <c r="E26" i="13"/>
  <c r="D26" i="13"/>
  <c r="C26" i="13"/>
  <c r="E21" i="13"/>
  <c r="D21" i="13"/>
  <c r="C21" i="13"/>
  <c r="E16" i="13"/>
  <c r="D16" i="13"/>
  <c r="C16" i="13"/>
  <c r="E11" i="13"/>
  <c r="D11" i="13"/>
  <c r="C11" i="13"/>
  <c r="E6" i="13"/>
  <c r="E52" i="13" s="1"/>
  <c r="D6" i="13"/>
  <c r="D52" i="13" s="1"/>
  <c r="C6" i="13"/>
  <c r="C52" i="13" s="1"/>
  <c r="F71" i="12"/>
  <c r="F73" i="12" s="1"/>
  <c r="E71" i="12"/>
  <c r="E73" i="12" s="1"/>
  <c r="D71" i="12"/>
  <c r="D73" i="12" s="1"/>
  <c r="F67" i="12"/>
  <c r="E67" i="12"/>
  <c r="D67" i="12"/>
  <c r="F63" i="12"/>
  <c r="E63" i="12"/>
  <c r="D63" i="12"/>
  <c r="F58" i="12"/>
  <c r="E58" i="12"/>
  <c r="D58" i="12"/>
  <c r="F54" i="12"/>
  <c r="E54" i="12"/>
  <c r="D54" i="12"/>
  <c r="F45" i="12"/>
  <c r="E45" i="12"/>
  <c r="D45" i="12"/>
  <c r="F37" i="12"/>
  <c r="E37" i="12"/>
  <c r="D37" i="12"/>
  <c r="F33" i="12"/>
  <c r="E33" i="12"/>
  <c r="D33" i="12"/>
  <c r="F27" i="12"/>
  <c r="E27" i="12"/>
  <c r="D27" i="12"/>
  <c r="F21" i="12"/>
  <c r="E21" i="12"/>
  <c r="D21" i="12"/>
  <c r="F9" i="12"/>
  <c r="E9" i="12"/>
  <c r="D9" i="12"/>
  <c r="E26" i="11"/>
  <c r="D26" i="11"/>
  <c r="C26" i="11"/>
  <c r="E22" i="11"/>
  <c r="E29" i="11" s="1"/>
  <c r="D22" i="11"/>
  <c r="D29" i="11" s="1"/>
  <c r="C22" i="11"/>
  <c r="C29" i="11" s="1"/>
  <c r="E18" i="11"/>
  <c r="D18" i="11"/>
  <c r="C18" i="11"/>
  <c r="E14" i="11"/>
  <c r="D14" i="11"/>
  <c r="C14" i="11"/>
  <c r="E7" i="11"/>
  <c r="D7" i="11"/>
  <c r="C7" i="11"/>
  <c r="E94" i="10"/>
  <c r="C94" i="10"/>
  <c r="E89" i="10"/>
  <c r="D89" i="10"/>
  <c r="D97" i="10" s="1"/>
  <c r="C89" i="10"/>
  <c r="C97" i="10" s="1"/>
  <c r="E85" i="10"/>
  <c r="D85" i="10"/>
  <c r="C85" i="10"/>
  <c r="E81" i="10"/>
  <c r="D81" i="10"/>
  <c r="C81" i="10"/>
  <c r="E77" i="10"/>
  <c r="D77" i="10"/>
  <c r="C77" i="10"/>
  <c r="E72" i="10"/>
  <c r="D72" i="10"/>
  <c r="C72" i="10"/>
  <c r="E62" i="10"/>
  <c r="E97" i="10" s="1"/>
  <c r="D62" i="10"/>
  <c r="C62" i="10"/>
  <c r="E55" i="10"/>
  <c r="D55" i="10"/>
  <c r="C55" i="10"/>
  <c r="E46" i="10"/>
  <c r="D46" i="10"/>
  <c r="C46" i="10"/>
  <c r="E38" i="10"/>
  <c r="D38" i="10"/>
  <c r="C38" i="10"/>
  <c r="E27" i="10"/>
  <c r="D27" i="10"/>
  <c r="C27" i="10"/>
  <c r="E11" i="10"/>
  <c r="D11" i="10"/>
  <c r="C11" i="10"/>
  <c r="E57" i="9"/>
  <c r="D57" i="9"/>
  <c r="C57" i="9"/>
  <c r="E53" i="9"/>
  <c r="D53" i="9"/>
  <c r="C53" i="9"/>
  <c r="E49" i="9"/>
  <c r="D49" i="9"/>
  <c r="C49" i="9"/>
  <c r="E44" i="9"/>
  <c r="D44" i="9"/>
  <c r="C44" i="9"/>
  <c r="E40" i="9"/>
  <c r="D40" i="9"/>
  <c r="C40" i="9"/>
  <c r="E35" i="9"/>
  <c r="D35" i="9"/>
  <c r="C35" i="9"/>
  <c r="E31" i="9"/>
  <c r="D31" i="9"/>
  <c r="C31" i="9"/>
  <c r="E26" i="9"/>
  <c r="E59" i="9" s="1"/>
  <c r="D26" i="9"/>
  <c r="D59" i="9" s="1"/>
  <c r="C26" i="9"/>
  <c r="C59" i="9" s="1"/>
  <c r="E11" i="9"/>
  <c r="D11" i="9"/>
  <c r="C11" i="9"/>
  <c r="E80" i="8"/>
  <c r="C80" i="8"/>
  <c r="E75" i="8"/>
  <c r="E83" i="8" s="1"/>
  <c r="D75" i="8"/>
  <c r="D83" i="8" s="1"/>
  <c r="C75" i="8"/>
  <c r="C83" i="8" s="1"/>
  <c r="E70" i="8"/>
  <c r="D70" i="8"/>
  <c r="C70" i="8"/>
  <c r="E66" i="8"/>
  <c r="D66" i="8"/>
  <c r="C66" i="8"/>
  <c r="E62" i="8"/>
  <c r="D62" i="8"/>
  <c r="C62" i="8"/>
  <c r="E54" i="8"/>
  <c r="D54" i="8"/>
  <c r="C54" i="8"/>
  <c r="E45" i="8"/>
  <c r="D45" i="8"/>
  <c r="C45" i="8"/>
  <c r="E37" i="8"/>
  <c r="D37" i="8"/>
  <c r="C37" i="8"/>
  <c r="E29" i="8"/>
  <c r="D29" i="8"/>
  <c r="C29" i="8"/>
  <c r="E21" i="8"/>
  <c r="D21" i="8"/>
  <c r="C21" i="8"/>
  <c r="E12" i="8"/>
  <c r="D12" i="8"/>
  <c r="C12" i="8"/>
  <c r="F21" i="7"/>
  <c r="E21" i="7"/>
  <c r="D21" i="7"/>
  <c r="F16" i="7"/>
  <c r="E16" i="7"/>
  <c r="D16" i="7"/>
  <c r="F12" i="7"/>
  <c r="F23" i="7" s="1"/>
  <c r="E12" i="7"/>
  <c r="E23" i="7" s="1"/>
  <c r="D12" i="7"/>
  <c r="D23" i="7" s="1"/>
  <c r="F8" i="7"/>
  <c r="E8" i="7"/>
  <c r="D8" i="7"/>
  <c r="E111" i="6"/>
  <c r="C111" i="6"/>
  <c r="E106" i="6"/>
  <c r="D106" i="6"/>
  <c r="C106" i="6"/>
  <c r="C114" i="6" s="1"/>
  <c r="E102" i="6"/>
  <c r="D102" i="6"/>
  <c r="C102" i="6"/>
  <c r="E98" i="6"/>
  <c r="D98" i="6"/>
  <c r="C98" i="6"/>
  <c r="E83" i="6"/>
  <c r="D83" i="6"/>
  <c r="C83" i="6"/>
  <c r="E75" i="6"/>
  <c r="D75" i="6"/>
  <c r="C75" i="6"/>
  <c r="E74" i="6"/>
  <c r="E54" i="6"/>
  <c r="D54" i="6"/>
  <c r="C54" i="6"/>
  <c r="E45" i="6"/>
  <c r="D45" i="6"/>
  <c r="C45" i="6"/>
  <c r="E28" i="6"/>
  <c r="D28" i="6"/>
  <c r="C28" i="6"/>
  <c r="D14" i="6"/>
  <c r="D114" i="6" s="1"/>
  <c r="C14" i="6"/>
  <c r="E11" i="6"/>
  <c r="E14" i="6" s="1"/>
  <c r="E120" i="5"/>
  <c r="C120" i="5"/>
  <c r="D114" i="5"/>
  <c r="D123" i="5" s="1"/>
  <c r="C114" i="5"/>
  <c r="C123" i="5" s="1"/>
  <c r="E113" i="5"/>
  <c r="E114" i="5" s="1"/>
  <c r="E109" i="5"/>
  <c r="D109" i="5"/>
  <c r="C109" i="5"/>
  <c r="E104" i="5"/>
  <c r="D104" i="5"/>
  <c r="C104" i="5"/>
  <c r="E98" i="5"/>
  <c r="D98" i="5"/>
  <c r="C98" i="5"/>
  <c r="D94" i="5"/>
  <c r="C94" i="5"/>
  <c r="E90" i="5"/>
  <c r="E94" i="5" s="1"/>
  <c r="E83" i="5"/>
  <c r="D83" i="5"/>
  <c r="C83" i="5"/>
  <c r="E74" i="5"/>
  <c r="D74" i="5"/>
  <c r="C74" i="5"/>
  <c r="E69" i="5"/>
  <c r="D69" i="5"/>
  <c r="C69" i="5"/>
  <c r="E66" i="5"/>
  <c r="D66" i="5"/>
  <c r="C66" i="5"/>
  <c r="E62" i="5"/>
  <c r="D62" i="5"/>
  <c r="C62" i="5"/>
  <c r="E53" i="5"/>
  <c r="D53" i="5"/>
  <c r="C53" i="5"/>
  <c r="E49" i="5"/>
  <c r="D49" i="5"/>
  <c r="C49" i="5"/>
  <c r="E41" i="5"/>
  <c r="D41" i="5"/>
  <c r="C41" i="5"/>
  <c r="E27" i="5"/>
  <c r="D27" i="5"/>
  <c r="C27" i="5"/>
  <c r="E10" i="5"/>
  <c r="D10" i="5"/>
  <c r="C10" i="5"/>
  <c r="E23" i="4"/>
  <c r="C23" i="4"/>
  <c r="E16" i="4"/>
  <c r="D16" i="4"/>
  <c r="C16" i="4"/>
  <c r="E9" i="4"/>
  <c r="E25" i="4" s="1"/>
  <c r="D9" i="4"/>
  <c r="D25" i="4" s="1"/>
  <c r="C9" i="4"/>
  <c r="C25" i="4" s="1"/>
  <c r="F104" i="3"/>
  <c r="E104" i="3"/>
  <c r="E107" i="3" s="1"/>
  <c r="D104" i="3"/>
  <c r="D107" i="3" s="1"/>
  <c r="F102" i="3"/>
  <c r="F98" i="3"/>
  <c r="E98" i="3"/>
  <c r="D98" i="3"/>
  <c r="F94" i="3"/>
  <c r="E94" i="3"/>
  <c r="D94" i="3"/>
  <c r="F90" i="3"/>
  <c r="E90" i="3"/>
  <c r="D90" i="3"/>
  <c r="E86" i="3"/>
  <c r="D86" i="3"/>
  <c r="F83" i="3"/>
  <c r="F86" i="3" s="1"/>
  <c r="F76" i="3"/>
  <c r="E76" i="3"/>
  <c r="D76" i="3"/>
  <c r="F68" i="3"/>
  <c r="E68" i="3"/>
  <c r="D68" i="3"/>
  <c r="F64" i="3"/>
  <c r="E64" i="3"/>
  <c r="D64" i="3"/>
  <c r="F60" i="3"/>
  <c r="E60" i="3"/>
  <c r="D60" i="3"/>
  <c r="F53" i="3"/>
  <c r="E53" i="3"/>
  <c r="D53" i="3"/>
  <c r="E49" i="3"/>
  <c r="D46" i="3"/>
  <c r="D49" i="3" s="1"/>
  <c r="F36" i="3"/>
  <c r="E36" i="3"/>
  <c r="D36" i="3"/>
  <c r="F26" i="3"/>
  <c r="E26" i="3"/>
  <c r="D26" i="3"/>
  <c r="F10" i="3"/>
  <c r="E10" i="3"/>
  <c r="D10" i="3"/>
  <c r="E21" i="2"/>
  <c r="D21" i="2"/>
  <c r="C21" i="2"/>
  <c r="E16" i="2"/>
  <c r="E23" i="2" s="1"/>
  <c r="D16" i="2"/>
  <c r="D23" i="2" s="1"/>
  <c r="C16" i="2"/>
  <c r="C23" i="2" s="1"/>
  <c r="E9" i="2"/>
  <c r="D9" i="2"/>
  <c r="C9" i="2"/>
  <c r="E99" i="1"/>
  <c r="C99" i="1"/>
  <c r="D93" i="1"/>
  <c r="C93" i="1"/>
  <c r="E92" i="1"/>
  <c r="E93" i="1" s="1"/>
  <c r="E89" i="1"/>
  <c r="D89" i="1"/>
  <c r="C89" i="1"/>
  <c r="E80" i="1"/>
  <c r="D80" i="1"/>
  <c r="C80" i="1"/>
  <c r="D74" i="1"/>
  <c r="C74" i="1"/>
  <c r="E69" i="1"/>
  <c r="E74" i="1" s="1"/>
  <c r="E62" i="1"/>
  <c r="D62" i="1"/>
  <c r="C62" i="1"/>
  <c r="E54" i="1"/>
  <c r="D54" i="1"/>
  <c r="C54" i="1"/>
  <c r="E48" i="1"/>
  <c r="D48" i="1"/>
  <c r="C48" i="1"/>
  <c r="E40" i="1"/>
  <c r="D40" i="1"/>
  <c r="C40" i="1"/>
  <c r="E31" i="1"/>
  <c r="D31" i="1"/>
  <c r="C31" i="1"/>
  <c r="E24" i="1"/>
  <c r="D24" i="1"/>
  <c r="C24" i="1"/>
  <c r="E20" i="1"/>
  <c r="E13" i="1"/>
  <c r="D13" i="1"/>
  <c r="C13" i="1"/>
  <c r="E10" i="1"/>
  <c r="D101" i="1" l="1"/>
  <c r="E101" i="1"/>
  <c r="C101" i="1"/>
  <c r="E114" i="6"/>
  <c r="E123" i="5"/>
  <c r="F46" i="3"/>
  <c r="F49" i="3" s="1"/>
  <c r="F107" i="3" s="1"/>
</calcChain>
</file>

<file path=xl/sharedStrings.xml><?xml version="1.0" encoding="utf-8"?>
<sst xmlns="http://schemas.openxmlformats.org/spreadsheetml/2006/main" count="2396" uniqueCount="742">
  <si>
    <t>Royston Town Council  - Accounts for Payment</t>
  </si>
  <si>
    <r>
      <t>Town Hall</t>
    </r>
    <r>
      <rPr>
        <sz val="12"/>
        <rFont val="Calibri"/>
        <family val="2"/>
      </rPr>
      <t xml:space="preserve"> -</t>
    </r>
    <r>
      <rPr>
        <i/>
        <sz val="12"/>
        <rFont val="Calibri"/>
        <family val="2"/>
      </rPr>
      <t xml:space="preserve"> LGA 1972 s133</t>
    </r>
  </si>
  <si>
    <t>NET</t>
  </si>
  <si>
    <t>VAT</t>
  </si>
  <si>
    <t>GROSS</t>
  </si>
  <si>
    <t>CQ NO</t>
  </si>
  <si>
    <t>NHDC</t>
  </si>
  <si>
    <t>Rates</t>
  </si>
  <si>
    <t>d/d</t>
  </si>
  <si>
    <t>Herts Fullstop</t>
  </si>
  <si>
    <t xml:space="preserve">Caretakers supplies </t>
  </si>
  <si>
    <t>March</t>
  </si>
  <si>
    <t xml:space="preserve">Veolia Environmental </t>
  </si>
  <si>
    <t xml:space="preserve">Waste collection </t>
  </si>
  <si>
    <t xml:space="preserve">Affinity Water </t>
  </si>
  <si>
    <t xml:space="preserve">Six months clean water </t>
  </si>
  <si>
    <t xml:space="preserve">Redcare </t>
  </si>
  <si>
    <t xml:space="preserve">Liftline </t>
  </si>
  <si>
    <t>M Willoughby</t>
  </si>
  <si>
    <t xml:space="preserve">Window Cleaner </t>
  </si>
  <si>
    <t xml:space="preserve">Wave </t>
  </si>
  <si>
    <t xml:space="preserve">Sewerage charges </t>
  </si>
  <si>
    <t xml:space="preserve"> </t>
  </si>
  <si>
    <r>
      <t xml:space="preserve">Admin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s111/s142</t>
    </r>
  </si>
  <si>
    <t xml:space="preserve">Herts Full Stop </t>
  </si>
  <si>
    <t>Stationery sundries</t>
  </si>
  <si>
    <t>Barclays Bank</t>
  </si>
  <si>
    <t>Payflow monthly chgs</t>
  </si>
  <si>
    <t>Cooleraid</t>
  </si>
  <si>
    <t>Water - mthly chg</t>
  </si>
  <si>
    <t>Sage UK</t>
  </si>
  <si>
    <t>Payroll &amp; Instant a/cs-mthly chg</t>
  </si>
  <si>
    <t>Redcare 5G</t>
  </si>
  <si>
    <t>Admin line and fax line March 19</t>
  </si>
  <si>
    <t>Viking Direct</t>
  </si>
  <si>
    <t xml:space="preserve">Ink </t>
  </si>
  <si>
    <t>Information Commissioner</t>
  </si>
  <si>
    <t>Data protection yearly renewal</t>
  </si>
  <si>
    <r>
      <t xml:space="preserve">Museum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s145</t>
    </r>
  </si>
  <si>
    <t xml:space="preserve">Association of Independent Museums </t>
  </si>
  <si>
    <t xml:space="preserve">Small Museum Membership </t>
  </si>
  <si>
    <t xml:space="preserve">Total Gas &amp; Power </t>
  </si>
  <si>
    <t>Gas supply - March 19</t>
  </si>
  <si>
    <r>
      <t xml:space="preserve">Market Hill Rooms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s133</t>
    </r>
  </si>
  <si>
    <t>April</t>
  </si>
  <si>
    <t>PSK Ind Cleaning Services</t>
  </si>
  <si>
    <t>Cleaning 11/3 to 7/4</t>
  </si>
  <si>
    <t>Total Gas &amp; Power</t>
  </si>
  <si>
    <t>Veolia Environmental</t>
  </si>
  <si>
    <t xml:space="preserve">Affinity </t>
  </si>
  <si>
    <t xml:space="preserve">Clean water charges </t>
  </si>
  <si>
    <t xml:space="preserve">d/d </t>
  </si>
  <si>
    <t xml:space="preserve">npower </t>
  </si>
  <si>
    <t xml:space="preserve">Electricity charges </t>
  </si>
  <si>
    <r>
      <t xml:space="preserve">Cave </t>
    </r>
    <r>
      <rPr>
        <sz val="12"/>
        <rFont val="Calibri"/>
        <family val="2"/>
      </rPr>
      <t xml:space="preserve">- </t>
    </r>
    <r>
      <rPr>
        <i/>
        <sz val="12"/>
        <rFont val="Calibri"/>
        <family val="2"/>
      </rPr>
      <t>LGA 1972 s145</t>
    </r>
  </si>
  <si>
    <t xml:space="preserve">Herts Fullstop </t>
  </si>
  <si>
    <t xml:space="preserve">Accident Book &amp; First Aid Kit </t>
  </si>
  <si>
    <t>Wix</t>
  </si>
  <si>
    <t xml:space="preserve">six months broadband &amp; Postage </t>
  </si>
  <si>
    <t xml:space="preserve">Hello Print </t>
  </si>
  <si>
    <t xml:space="preserve">Ticket printing </t>
  </si>
  <si>
    <t>d/c</t>
  </si>
  <si>
    <t xml:space="preserve">Leaflet printing </t>
  </si>
  <si>
    <t xml:space="preserve">Evans </t>
  </si>
  <si>
    <t xml:space="preserve">Cave sign </t>
  </si>
  <si>
    <r>
      <t>Civic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1972 ss15 (5)</t>
    </r>
  </si>
  <si>
    <t xml:space="preserve">Brands Express UK Ltd </t>
  </si>
  <si>
    <t>Black satin ribbon</t>
  </si>
  <si>
    <t xml:space="preserve">Executive Retail Ltd </t>
  </si>
  <si>
    <t xml:space="preserve">Book of Condolence </t>
  </si>
  <si>
    <t xml:space="preserve">Easy premium </t>
  </si>
  <si>
    <t xml:space="preserve">Black arm bands </t>
  </si>
  <si>
    <r>
      <t>Complex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1972 s133</t>
    </r>
  </si>
  <si>
    <t>Herts Full Stop</t>
  </si>
  <si>
    <t xml:space="preserve">Janitorial supplies </t>
  </si>
  <si>
    <t xml:space="preserve">Waste Collection </t>
  </si>
  <si>
    <t>PSK</t>
  </si>
  <si>
    <t xml:space="preserve">Monthly cleaning charges </t>
  </si>
  <si>
    <r>
      <t>Market Place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Food Act 1984 s50</t>
    </r>
  </si>
  <si>
    <t xml:space="preserve">Cawleys </t>
  </si>
  <si>
    <t xml:space="preserve">Telephone charges </t>
  </si>
  <si>
    <t>NABMA</t>
  </si>
  <si>
    <t>Annual subscription 19/20</t>
  </si>
  <si>
    <t xml:space="preserve">Algar Signs </t>
  </si>
  <si>
    <t>Market banner</t>
  </si>
  <si>
    <t xml:space="preserve">Market swing signs </t>
  </si>
  <si>
    <t>Staff</t>
  </si>
  <si>
    <t xml:space="preserve">Mileage </t>
  </si>
  <si>
    <r>
      <rPr>
        <b/>
        <u/>
        <sz val="12"/>
        <rFont val="Calibri"/>
        <family val="2"/>
      </rPr>
      <t>Plantations</t>
    </r>
    <r>
      <rPr>
        <i/>
        <sz val="12"/>
        <rFont val="Calibri"/>
        <family val="2"/>
      </rPr>
      <t xml:space="preserve"> - Open spaces Act 1906 ss 9 &amp; 10</t>
    </r>
  </si>
  <si>
    <t>Herts &amp; Cambs Ground Maint.</t>
  </si>
  <si>
    <t>Plantations regular maintenance</t>
  </si>
  <si>
    <t xml:space="preserve">Remove dead trees </t>
  </si>
  <si>
    <t xml:space="preserve">Clear fallen tree trunk </t>
  </si>
  <si>
    <r>
      <t xml:space="preserve">Other Expenses - </t>
    </r>
    <r>
      <rPr>
        <sz val="12"/>
        <rFont val="Calibri"/>
        <family val="2"/>
      </rPr>
      <t>LGA 1972s 142/s 1440</t>
    </r>
  </si>
  <si>
    <t xml:space="preserve">Brunel Engraving </t>
  </si>
  <si>
    <t>Memorial tree plaque (grant funded)</t>
  </si>
  <si>
    <t>Metal plaque stake (grant funded)</t>
  </si>
  <si>
    <t>Town Crier</t>
  </si>
  <si>
    <t>Town Crier Allowance 2019/2020</t>
  </si>
  <si>
    <t xml:space="preserve">UK Events and Tents Ltd </t>
  </si>
  <si>
    <t>Marquees balance - May Fayre</t>
  </si>
  <si>
    <t xml:space="preserve">Funtime Hire Ltd </t>
  </si>
  <si>
    <t>Last One Standing - May Fayre</t>
  </si>
  <si>
    <t>John Jeremy Creative Ent.</t>
  </si>
  <si>
    <t>Circus skills - May Fayre</t>
  </si>
  <si>
    <r>
      <t>Royston First</t>
    </r>
    <r>
      <rPr>
        <sz val="12"/>
        <rFont val="Calibri"/>
        <family val="2"/>
      </rPr>
      <t xml:space="preserve"> -</t>
    </r>
    <r>
      <rPr>
        <i/>
        <sz val="12"/>
        <rFont val="Calibri"/>
        <family val="2"/>
      </rPr>
      <t xml:space="preserve"> LGA 1972 s144</t>
    </r>
  </si>
  <si>
    <t>Telephone line</t>
  </si>
  <si>
    <r>
      <t>Salaries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1972 s111</t>
    </r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</si>
  <si>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</si>
  <si>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</si>
  <si>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</si>
  <si>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</si>
  <si>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</si>
  <si>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</si>
  <si>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</si>
  <si>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** cheques/payments paid already since last accounts list</t>
  </si>
  <si>
    <t xml:space="preserve">P Goddard </t>
  </si>
  <si>
    <t xml:space="preserve">Professor Crump </t>
  </si>
  <si>
    <t>May Fayre a/c</t>
  </si>
  <si>
    <t xml:space="preserve">James Arnott </t>
  </si>
  <si>
    <t xml:space="preserve">Punch &amp; Judy </t>
  </si>
  <si>
    <t xml:space="preserve">Peter Wall </t>
  </si>
  <si>
    <t xml:space="preserve">PA System </t>
  </si>
  <si>
    <t xml:space="preserve">Royston Town Band </t>
  </si>
  <si>
    <t xml:space="preserve">Town Band </t>
  </si>
  <si>
    <t>April 2019 - supplementary</t>
  </si>
  <si>
    <t>HAPTC</t>
  </si>
  <si>
    <t>Annual subscription</t>
  </si>
  <si>
    <t>Exhibitor</t>
  </si>
  <si>
    <t>Exhibition sales</t>
  </si>
  <si>
    <t>Ordnance Survey</t>
  </si>
  <si>
    <t>Area map for display</t>
  </si>
  <si>
    <t>Petty Cash</t>
  </si>
  <si>
    <t xml:space="preserve">Cash </t>
  </si>
  <si>
    <t>Room Hirer</t>
  </si>
  <si>
    <t>Refund of room hire</t>
  </si>
  <si>
    <t>Caught on Camera</t>
  </si>
  <si>
    <t>Monthly CCTV wifi</t>
  </si>
  <si>
    <t>Inv.</t>
  </si>
  <si>
    <t>ref.</t>
  </si>
  <si>
    <t>BNP</t>
  </si>
  <si>
    <t xml:space="preserve">Telephone rental </t>
  </si>
  <si>
    <t>Admin line and fax line April 19</t>
  </si>
  <si>
    <t>Visionict</t>
  </si>
  <si>
    <t xml:space="preserve">Yearly back up charges </t>
  </si>
  <si>
    <t xml:space="preserve">Tescos </t>
  </si>
  <si>
    <t xml:space="preserve">Mobile phones for caretakers </t>
  </si>
  <si>
    <t xml:space="preserve">Konica Minolta </t>
  </si>
  <si>
    <t xml:space="preserve">Photocopying </t>
  </si>
  <si>
    <t xml:space="preserve">Royal Mail </t>
  </si>
  <si>
    <t xml:space="preserve">Postage stamps </t>
  </si>
  <si>
    <t xml:space="preserve">UK Fire training </t>
  </si>
  <si>
    <t xml:space="preserve">Fire training </t>
  </si>
  <si>
    <t>**108965</t>
  </si>
  <si>
    <t xml:space="preserve">Agency costs </t>
  </si>
  <si>
    <t>** 203438</t>
  </si>
  <si>
    <t xml:space="preserve">March </t>
  </si>
  <si>
    <t>Hertfordshire County Council</t>
  </si>
  <si>
    <t xml:space="preserve"> HAM Membership </t>
  </si>
  <si>
    <t xml:space="preserve">Plusnet </t>
  </si>
  <si>
    <t xml:space="preserve">Monthly broadband charges </t>
  </si>
  <si>
    <t>Gas supply - April 19</t>
  </si>
  <si>
    <t xml:space="preserve">Ordance Survey </t>
  </si>
  <si>
    <t xml:space="preserve">Map </t>
  </si>
  <si>
    <t xml:space="preserve">Caught on Camera </t>
  </si>
  <si>
    <t>Monthly CCTV charges</t>
  </si>
  <si>
    <t xml:space="preserve">Roomhire and bond refund </t>
  </si>
  <si>
    <t xml:space="preserve">Bond refund </t>
  </si>
  <si>
    <t xml:space="preserve">Network Cabs </t>
  </si>
  <si>
    <t xml:space="preserve">Hearing loop cabinet </t>
  </si>
  <si>
    <t xml:space="preserve">PRS </t>
  </si>
  <si>
    <t xml:space="preserve">Music Licence </t>
  </si>
  <si>
    <r>
      <t>Allotments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 xml:space="preserve">Smallholding &amp; Allotments Act 1908 ss23, 26 and 42. </t>
    </r>
  </si>
  <si>
    <t xml:space="preserve">Wix </t>
  </si>
  <si>
    <t>Cave Manager</t>
  </si>
  <si>
    <t xml:space="preserve">Keys &amp; Anti-slip tape </t>
  </si>
  <si>
    <r>
      <t>Cross Conveniences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 xml:space="preserve">Public Health Act 1936 s87 </t>
    </r>
  </si>
  <si>
    <t xml:space="preserve">Amazon </t>
  </si>
  <si>
    <t xml:space="preserve">Black table cloth </t>
  </si>
  <si>
    <t>Monthly cleaning charges 15/4 to 12/5</t>
  </si>
  <si>
    <t xml:space="preserve">BNP Paribas </t>
  </si>
  <si>
    <r>
      <t>30 Kneesworth Street</t>
    </r>
    <r>
      <rPr>
        <sz val="12"/>
        <rFont val="Calibri"/>
        <family val="2"/>
      </rPr>
      <t xml:space="preserve"> - </t>
    </r>
    <r>
      <rPr>
        <i/>
        <sz val="12"/>
        <rFont val="Calibri"/>
        <family val="2"/>
      </rPr>
      <t>LGA 1929 s115</t>
    </r>
  </si>
  <si>
    <t>Marshall Property Maintenance</t>
  </si>
  <si>
    <t>Exterior decoration</t>
  </si>
  <si>
    <t xml:space="preserve">Jewsons </t>
  </si>
  <si>
    <t>Hammer  - May fayre</t>
  </si>
  <si>
    <t xml:space="preserve">Supplementary </t>
  </si>
  <si>
    <t xml:space="preserve">Altodigital </t>
  </si>
  <si>
    <t>Quarterly photocopying charges 6/5 to 7/2</t>
  </si>
  <si>
    <t xml:space="preserve">Modes Users Association </t>
  </si>
  <si>
    <t xml:space="preserve">Two user licence </t>
  </si>
  <si>
    <t>Cave guide</t>
  </si>
  <si>
    <t xml:space="preserve">Cave Guide </t>
  </si>
  <si>
    <t>May - Salaries</t>
  </si>
  <si>
    <t>May - PAYE/NI</t>
  </si>
  <si>
    <t>May - Pension</t>
  </si>
  <si>
    <r>
      <t>Town Hall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s133</t>
    </r>
  </si>
  <si>
    <r>
      <t xml:space="preserve">Admin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s111/s142</t>
    </r>
  </si>
  <si>
    <t>UK Fire Training</t>
  </si>
  <si>
    <t>Live fire training</t>
  </si>
  <si>
    <t>Haines Watts Chartered Accts.</t>
  </si>
  <si>
    <t>Year end internal audit</t>
  </si>
  <si>
    <t>Viking</t>
  </si>
  <si>
    <t>Ink</t>
  </si>
  <si>
    <t>Extension lead</t>
  </si>
  <si>
    <t>Petty cash</t>
  </si>
  <si>
    <t>The Listing</t>
  </si>
  <si>
    <t>Newsletter June 2019</t>
  </si>
  <si>
    <r>
      <t xml:space="preserve">Museum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</si>
  <si>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>Amazon</t>
  </si>
  <si>
    <t>Cash box</t>
  </si>
  <si>
    <t>**d/c</t>
  </si>
  <si>
    <t>Gas supply - May 19</t>
  </si>
  <si>
    <t>NPK Holdings</t>
  </si>
  <si>
    <t>Rent</t>
  </si>
  <si>
    <t>s/o</t>
  </si>
  <si>
    <t>Herts full Stop</t>
  </si>
  <si>
    <t>Craft supplies</t>
  </si>
  <si>
    <t>Cash</t>
  </si>
  <si>
    <t>Npower</t>
  </si>
  <si>
    <t>Electric 1/2 to 1/5</t>
  </si>
  <si>
    <t>Baker Ross</t>
  </si>
  <si>
    <t>Shop stock</t>
  </si>
  <si>
    <t>Hello Print</t>
  </si>
  <si>
    <t>Banners for Tapestry exhibition</t>
  </si>
  <si>
    <r>
      <t xml:space="preserve">Market Hill Rooms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s133</t>
    </r>
  </si>
  <si>
    <t>Monthly cleaning charges  - 6/5 to 2/6</t>
  </si>
  <si>
    <r>
      <t>Allotments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Smallholding &amp; Allotments Act 1908 ss23, 26 and 42. </t>
    </r>
  </si>
  <si>
    <r>
      <t xml:space="preserve">Cave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</si>
  <si>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>Cave Guide</t>
  </si>
  <si>
    <t>Salary</t>
  </si>
  <si>
    <t>LCN</t>
  </si>
  <si>
    <t>Cave domain name - 5 years</t>
  </si>
  <si>
    <r>
      <t>War Memorial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Local Authorities Powers Act 1923 s1</t>
    </r>
  </si>
  <si>
    <t>ARC Electrical</t>
  </si>
  <si>
    <t>Lighting investigations</t>
  </si>
  <si>
    <r>
      <rPr>
        <b/>
        <u/>
        <sz val="11"/>
        <rFont val="Arial"/>
        <family val="2"/>
      </rPr>
      <t>Community Toilet scheme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Public Health Act 1936 s87 </t>
    </r>
  </si>
  <si>
    <r>
      <t>Civic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ss15 (5)</t>
    </r>
  </si>
  <si>
    <t>Vision ICT</t>
  </si>
  <si>
    <t>Website changes</t>
  </si>
  <si>
    <r>
      <t>Complex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s133</t>
    </r>
  </si>
  <si>
    <t>Affinity Water</t>
  </si>
  <si>
    <t>Clean water 09/18 to 05/19</t>
  </si>
  <si>
    <t>Monthly cleaning charges 13/5 to 9/6</t>
  </si>
  <si>
    <r>
      <t>Market Place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Food Act 1984 s50</t>
    </r>
  </si>
  <si>
    <t>Electric - bollard 2 - 1/3 to 1/6</t>
  </si>
  <si>
    <t>Market Manager</t>
  </si>
  <si>
    <t>Repairs to weight box</t>
  </si>
  <si>
    <t>Markets advert</t>
  </si>
  <si>
    <r>
      <t>30 Kneesworth Street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1929 s115</t>
    </r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</si>
  <si>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- Open spaces Act 1906 ss 9 &amp; 10</t>
    </r>
  </si>
  <si>
    <t>Removal of ivy</t>
  </si>
  <si>
    <t>Removal of Ash Tree</t>
  </si>
  <si>
    <r>
      <t xml:space="preserve">Other Expenses - </t>
    </r>
    <r>
      <rPr>
        <sz val="11"/>
        <rFont val="Arial"/>
        <family val="2"/>
      </rPr>
      <t>LGA 1972s 142/s 1440</t>
    </r>
  </si>
  <si>
    <t>CP Associates</t>
  </si>
  <si>
    <t xml:space="preserve">HR advice </t>
  </si>
  <si>
    <t>Royston First Bid Company Ltd</t>
  </si>
  <si>
    <t>Silver Sunday cinema expenses for October 2018</t>
  </si>
  <si>
    <r>
      <t>Royston First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s144</t>
    </r>
  </si>
  <si>
    <r>
      <t>Salaries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s111</t>
    </r>
  </si>
  <si>
    <t>June - Salaries</t>
  </si>
  <si>
    <t>June - PAYE/NI</t>
  </si>
  <si>
    <t>June - Pension</t>
  </si>
  <si>
    <t>Hirer</t>
  </si>
  <si>
    <t>Refund of room hire deposit</t>
  </si>
  <si>
    <t>**108811</t>
  </si>
  <si>
    <t xml:space="preserve">Clean Water </t>
  </si>
  <si>
    <t xml:space="preserve">Binny Bins </t>
  </si>
  <si>
    <t xml:space="preserve">Sanitary bins </t>
  </si>
  <si>
    <t xml:space="preserve">Jackson Lift </t>
  </si>
  <si>
    <t xml:space="preserve">Maintenance agreement </t>
  </si>
  <si>
    <t xml:space="preserve">Viking </t>
  </si>
  <si>
    <t xml:space="preserve">Kettle </t>
  </si>
  <si>
    <t>SLCC</t>
  </si>
  <si>
    <t>ILCA training</t>
  </si>
  <si>
    <t>**108810</t>
  </si>
  <si>
    <t xml:space="preserve">Martins PC Solutions </t>
  </si>
  <si>
    <t xml:space="preserve">Recover lost emails, check museum printer </t>
  </si>
  <si>
    <t xml:space="preserve">100 x 2nd class stamps </t>
  </si>
  <si>
    <t xml:space="preserve">Cllr Harrison </t>
  </si>
  <si>
    <t xml:space="preserve">SLCC </t>
  </si>
  <si>
    <t>Webinar - Preparing to meet accessibility guidelines</t>
  </si>
  <si>
    <t xml:space="preserve">Petty cash </t>
  </si>
  <si>
    <t xml:space="preserve">Monthly broadband charges - April </t>
  </si>
  <si>
    <t>Foam boards for exhibition</t>
  </si>
  <si>
    <t xml:space="preserve">Gas supply - June 2019 </t>
  </si>
  <si>
    <t>Where the Trade Buys</t>
  </si>
  <si>
    <t>Tapestry book marks</t>
  </si>
  <si>
    <t xml:space="preserve">Cross Dowel Barrel Nuts </t>
  </si>
  <si>
    <t xml:space="preserve">Wickes </t>
  </si>
  <si>
    <t xml:space="preserve">Redwood PSE Treated Timber </t>
  </si>
  <si>
    <t xml:space="preserve">Royston Photographic Society </t>
  </si>
  <si>
    <t xml:space="preserve">Exhibition sales </t>
  </si>
  <si>
    <t xml:space="preserve">Tapestry </t>
  </si>
  <si>
    <t xml:space="preserve">Food and drink for exhibition opening </t>
  </si>
  <si>
    <t xml:space="preserve">County Security </t>
  </si>
  <si>
    <t>Maintenance Cover 16.7.19 to 15.7.19</t>
  </si>
  <si>
    <t>Gas supply - June  19</t>
  </si>
  <si>
    <t xml:space="preserve">ARC Electrical </t>
  </si>
  <si>
    <t>Reposition Hearling Loop cable connection</t>
  </si>
  <si>
    <t xml:space="preserve">Padlocks </t>
  </si>
  <si>
    <t xml:space="preserve">Cylinder Keys </t>
  </si>
  <si>
    <t xml:space="preserve">Postage </t>
  </si>
  <si>
    <t xml:space="preserve">Leaflets </t>
  </si>
  <si>
    <t xml:space="preserve">Leaflet dispenser </t>
  </si>
  <si>
    <t xml:space="preserve">Torch </t>
  </si>
  <si>
    <t xml:space="preserve">Weatherproof socket/telephone </t>
  </si>
  <si>
    <t xml:space="preserve">PAT testing/check emergency lights </t>
  </si>
  <si>
    <t xml:space="preserve">Petty Cash </t>
  </si>
  <si>
    <t xml:space="preserve">Hewitsons </t>
  </si>
  <si>
    <t>Legal advice</t>
  </si>
  <si>
    <t>Monthly cleaning charges 10/6 to 7/7</t>
  </si>
  <si>
    <t xml:space="preserve">Waste collection - June 2019 </t>
  </si>
  <si>
    <t>Pulsatilla Rangers</t>
  </si>
  <si>
    <t xml:space="preserve">Donation </t>
  </si>
  <si>
    <t xml:space="preserve">Rinkit </t>
  </si>
  <si>
    <t xml:space="preserve">Folding Trestle Tables </t>
  </si>
  <si>
    <t>Great Ormond Street</t>
  </si>
  <si>
    <t>U3A Ukelele group</t>
  </si>
  <si>
    <t>Alzheimers Charity donation</t>
  </si>
  <si>
    <t xml:space="preserve">Socket </t>
  </si>
  <si>
    <t>Gunpointgear</t>
  </si>
  <si>
    <t xml:space="preserve">Hi-Viz Safety Gloves </t>
  </si>
  <si>
    <t xml:space="preserve">Just Pests </t>
  </si>
  <si>
    <t xml:space="preserve">Pigeon proofing market sheds </t>
  </si>
  <si>
    <t>July - Salaries</t>
  </si>
  <si>
    <t>July - PAYE/NI</t>
  </si>
  <si>
    <t>July - Pension</t>
  </si>
  <si>
    <t>July 19 - Supplementary</t>
  </si>
  <si>
    <t>Konica Minolta</t>
  </si>
  <si>
    <t>Photocopying 17/4 to 16/7</t>
  </si>
  <si>
    <t>Wave</t>
  </si>
  <si>
    <t>Waste water charges Feb-July</t>
  </si>
  <si>
    <t xml:space="preserve">The Listing </t>
  </si>
  <si>
    <t>A5 Leaflet Print x 100</t>
  </si>
  <si>
    <t>Loan</t>
  </si>
  <si>
    <t>Market Place</t>
  </si>
  <si>
    <t>Zurich Municipal</t>
  </si>
  <si>
    <t>Lift inspection contract</t>
  </si>
  <si>
    <t>Cleaning supplies</t>
  </si>
  <si>
    <t>Window cleaning</t>
  </si>
  <si>
    <t>Website and email hosting</t>
  </si>
  <si>
    <t>Admin line and fax line July 19</t>
  </si>
  <si>
    <t>BNP Paribas</t>
  </si>
  <si>
    <t xml:space="preserve">Gas supply - July 2019 </t>
  </si>
  <si>
    <t>RAS</t>
  </si>
  <si>
    <t>**203468</t>
  </si>
  <si>
    <t xml:space="preserve">Monthly cleaning charges  </t>
  </si>
  <si>
    <t>Gas supply - July 19</t>
  </si>
  <si>
    <t>MacMillan Support Group</t>
  </si>
  <si>
    <t>Room hire refund</t>
  </si>
  <si>
    <t>Monthly cleaning charges 8/7 to 4/8</t>
  </si>
  <si>
    <t>Affinity for Business</t>
  </si>
  <si>
    <t>Water - Jan 19 to Jul 19</t>
  </si>
  <si>
    <t>August - Salaries</t>
  </si>
  <si>
    <t>August - PAYE/NI</t>
  </si>
  <si>
    <t>August - Pension</t>
  </si>
  <si>
    <t>August 2019 - Supplementary</t>
  </si>
  <si>
    <t>Annual rental charge</t>
  </si>
  <si>
    <t>September newsletter</t>
  </si>
  <si>
    <t>LCPAS</t>
  </si>
  <si>
    <t>DPO service - 1 year</t>
  </si>
  <si>
    <t xml:space="preserve">Archant </t>
  </si>
  <si>
    <t>Finance Officer advert</t>
  </si>
  <si>
    <t>Croft Mill UK Ltd</t>
  </si>
  <si>
    <t>Calico fabric (donation funded)</t>
  </si>
  <si>
    <t>Picture Hanging Direct</t>
  </si>
  <si>
    <t>Hanging equipment (donation funded)</t>
  </si>
  <si>
    <t>JC Plastics Ltd</t>
  </si>
  <si>
    <t>Secondary glazing film (donation funded)</t>
  </si>
  <si>
    <t>Purlfrost Ltd</t>
  </si>
  <si>
    <t>Anti fading film (donation funded)</t>
  </si>
  <si>
    <t>Namesco</t>
  </si>
  <si>
    <t>Website hosting - 1 year</t>
  </si>
  <si>
    <t>Alex Shows</t>
  </si>
  <si>
    <t>Storytelling sessions</t>
  </si>
  <si>
    <t>Electric 02/05 to 02/07</t>
  </si>
  <si>
    <t>Altodigital</t>
  </si>
  <si>
    <t xml:space="preserve">Photocopying quarterly </t>
  </si>
  <si>
    <t>PSK Cleaning</t>
  </si>
  <si>
    <t>Cleaning 29/7 to 25/8</t>
  </si>
  <si>
    <t>Electric 02/04 to 31/07</t>
  </si>
  <si>
    <t>Electric 02/05 to 31/07</t>
  </si>
  <si>
    <t xml:space="preserve">Waste collection - July 2019 </t>
  </si>
  <si>
    <t>Electric - bollard 1 - 18/4 to 22/7</t>
  </si>
  <si>
    <t>Public Toilets</t>
  </si>
  <si>
    <t>McMullen &amp; Sons</t>
  </si>
  <si>
    <t>Community toilet scheme Apr to June</t>
  </si>
  <si>
    <t>Community toilet scheme Jul to Sept</t>
  </si>
  <si>
    <t>Electric 18/4 to 31/7</t>
  </si>
  <si>
    <r>
      <t>Royston First/Town Centre Manager</t>
    </r>
    <r>
      <rPr>
        <sz val="11"/>
        <rFont val="Arial"/>
        <family val="2"/>
      </rPr>
      <t xml:space="preserve"> </t>
    </r>
  </si>
  <si>
    <t>Birketts Solicitors</t>
  </si>
  <si>
    <t>Mayor's quiz licence</t>
  </si>
  <si>
    <t>Mayor's Trust Fund account</t>
  </si>
  <si>
    <t>Affinity For Business</t>
  </si>
  <si>
    <t>Clean water 18/3 to 11/9</t>
  </si>
  <si>
    <t>Urn</t>
  </si>
  <si>
    <t>Stationery</t>
  </si>
  <si>
    <t>Archant</t>
  </si>
  <si>
    <t>Inks</t>
  </si>
  <si>
    <t>Norton</t>
  </si>
  <si>
    <t>Anti virus</t>
  </si>
  <si>
    <t>Stationery Cupboard</t>
  </si>
  <si>
    <t>PKF Littlejohn</t>
  </si>
  <si>
    <t>External audit fee</t>
  </si>
  <si>
    <t>Admin line and fax line August 19</t>
  </si>
  <si>
    <t>Museum rent - quarterly</t>
  </si>
  <si>
    <t>Art and craft supplies</t>
  </si>
  <si>
    <t>Croft Mill</t>
  </si>
  <si>
    <t>Hanging fabric</t>
  </si>
  <si>
    <t>PRS PPL</t>
  </si>
  <si>
    <t>Annual licence</t>
  </si>
  <si>
    <t xml:space="preserve">Gas supply - August 2019 </t>
  </si>
  <si>
    <t>Gas supply - August 19</t>
  </si>
  <si>
    <t>Clean water 1/4 to 15/8</t>
  </si>
  <si>
    <t>Monthly cleaning charges 5/8 to 1/9</t>
  </si>
  <si>
    <t>Cawleys</t>
  </si>
  <si>
    <t>Market refuse August 2019</t>
  </si>
  <si>
    <t>Bollard 2 electric - 1/6 to 1/9</t>
  </si>
  <si>
    <t>Rinkit</t>
  </si>
  <si>
    <t>Market tables</t>
  </si>
  <si>
    <t>Herts and Cambs Ground Maintenance</t>
  </si>
  <si>
    <t>Removal of dead Elm</t>
  </si>
  <si>
    <t>Regular monthly maintenance</t>
  </si>
  <si>
    <t>Royston PCC</t>
  </si>
  <si>
    <t>Civic event</t>
  </si>
  <si>
    <t>September - Salaries</t>
  </si>
  <si>
    <t>September - PAYE/NI</t>
  </si>
  <si>
    <t>September - Pension</t>
  </si>
  <si>
    <t>September 2019 - supplementary</t>
  </si>
  <si>
    <t>Six months sewerage charges</t>
  </si>
  <si>
    <t>Six months clean water</t>
  </si>
  <si>
    <t>NPK Holdings Ltd</t>
  </si>
  <si>
    <t>Annual buildings insurance</t>
  </si>
  <si>
    <t>Cleaning 26/8 to 22/9</t>
  </si>
  <si>
    <t>John Foxx &amp; Co</t>
  </si>
  <si>
    <t>Flooring repairs</t>
  </si>
  <si>
    <t>TP General maintenance</t>
  </si>
  <si>
    <t>New gate and doors for storage area</t>
  </si>
  <si>
    <t>Liftline September 19</t>
  </si>
  <si>
    <t>Payslips</t>
  </si>
  <si>
    <t>Clerk's Manual publication</t>
  </si>
  <si>
    <t>Admin line and fax line September 19</t>
  </si>
  <si>
    <t>Cleaning products</t>
  </si>
  <si>
    <t>Monthly cleaning charges 2/9 to 29/9</t>
  </si>
  <si>
    <t>Market refuse September 2019</t>
  </si>
  <si>
    <t>Cable ties</t>
  </si>
  <si>
    <t>Markets line September 19</t>
  </si>
  <si>
    <t>Royal British Legion</t>
  </si>
  <si>
    <t>Donation to Poppy Appeal</t>
  </si>
  <si>
    <t>Wreaths</t>
  </si>
  <si>
    <t>October 2019 - supplementary</t>
  </si>
  <si>
    <t>Sewerage 16/4 to 15/10</t>
  </si>
  <si>
    <t>Photocopying</t>
  </si>
  <si>
    <t xml:space="preserve">Gas supply - September 2019 </t>
  </si>
  <si>
    <t>Electric - 03/07 to 30/09</t>
  </si>
  <si>
    <t>Gas supply - September 19</t>
  </si>
  <si>
    <t>Electric - 01/08 to 30/09</t>
  </si>
  <si>
    <t>Cave petty cash</t>
  </si>
  <si>
    <t>Cave electric - 01/08 to 30/09</t>
  </si>
  <si>
    <t>Electric - bollard 1 - 23/07 to 30/09</t>
  </si>
  <si>
    <t>Electric - bollard 2 - 02/09 to 30/09</t>
  </si>
  <si>
    <t>Tesco</t>
  </si>
  <si>
    <t>Refreshments for Civic Reception</t>
  </si>
  <si>
    <t>WL</t>
  </si>
  <si>
    <t>Catering for Civic Reception</t>
  </si>
  <si>
    <t>October - Salaries</t>
  </si>
  <si>
    <t>October - PAYE/NI</t>
  </si>
  <si>
    <t>October - Pension</t>
  </si>
  <si>
    <t xml:space="preserve">Quarterly telephone rental </t>
  </si>
  <si>
    <t>Preservation Equipment</t>
  </si>
  <si>
    <t>Preservation supplies</t>
  </si>
  <si>
    <t>Really Useful Storage Boxes</t>
  </si>
  <si>
    <t>Boxes and trays - grant funded</t>
  </si>
  <si>
    <t>Digital Printing</t>
  </si>
  <si>
    <t>Tapestry postcards</t>
  </si>
  <si>
    <t>Tapestry bookmarks</t>
  </si>
  <si>
    <t>Stationery - grant funded</t>
  </si>
  <si>
    <t>Conservation supplies - grant funded</t>
  </si>
  <si>
    <t>Monthly cleaning charges 23/9 to 20/10</t>
  </si>
  <si>
    <t>Hewitsons</t>
  </si>
  <si>
    <t xml:space="preserve">Legal advice </t>
  </si>
  <si>
    <t>Monthly cleaning charges 30/9 to 27/10</t>
  </si>
  <si>
    <t>Tree works</t>
  </si>
  <si>
    <t>Tree works - Stile plantation</t>
  </si>
  <si>
    <t>Remove dead elms</t>
  </si>
  <si>
    <t>EDF Energy</t>
  </si>
  <si>
    <t>Christmas lights electric 2018</t>
  </si>
  <si>
    <t>Cllr Harrison</t>
  </si>
  <si>
    <t>Travel expenses</t>
  </si>
  <si>
    <t>Cllr Inwood</t>
  </si>
  <si>
    <t>Town Mayor's allowance</t>
  </si>
  <si>
    <t>The Print Works</t>
  </si>
  <si>
    <t>Order of Service - Remembrance Day</t>
  </si>
  <si>
    <t>Royston Branch British Legion</t>
  </si>
  <si>
    <t>Remembrance Day refreshments</t>
  </si>
  <si>
    <t>War Memorial</t>
  </si>
  <si>
    <t>Cambridge Stonecraft</t>
  </si>
  <si>
    <t>Renovations to memorial</t>
  </si>
  <si>
    <t>November - Salaries</t>
  </si>
  <si>
    <t>November - PAYE/NI</t>
  </si>
  <si>
    <t>November - Pension</t>
  </si>
  <si>
    <t>November 2019 - supplementary</t>
  </si>
  <si>
    <t>Monthly lift line</t>
  </si>
  <si>
    <t>Admin line and fax line October 19</t>
  </si>
  <si>
    <t>December newsletter</t>
  </si>
  <si>
    <t>PEAC UK Limited</t>
  </si>
  <si>
    <t>Quarterly photocopier rental</t>
  </si>
  <si>
    <t>Total Gas and Power</t>
  </si>
  <si>
    <t>Monthly gas charges - Oct 19</t>
  </si>
  <si>
    <t>Electric charges - 30/9 to 30/10</t>
  </si>
  <si>
    <t>Kettle</t>
  </si>
  <si>
    <t>Fix hearing loop cabinet</t>
  </si>
  <si>
    <t>Monthly cleaning charges 21/10 to 17/11</t>
  </si>
  <si>
    <t>Electric charges - 30/9 to 23/10</t>
  </si>
  <si>
    <t>CCTV annual service</t>
  </si>
  <si>
    <t>Electric charges - 30/9 to 31/10</t>
  </si>
  <si>
    <t>Markets waste Oct 19</t>
  </si>
  <si>
    <t>Monthly telephone charges</t>
  </si>
  <si>
    <t>City B Group</t>
  </si>
  <si>
    <t>Stalls, weights and side sheets</t>
  </si>
  <si>
    <t>Christmas market advert</t>
  </si>
  <si>
    <t>Electric charges - bollard 2 - 30/9 to 30/10</t>
  </si>
  <si>
    <t>Electric charges - bollard 1 - 30/9 to 30/10</t>
  </si>
  <si>
    <t>Regular maintenance</t>
  </si>
  <si>
    <t>Cut brambles and nettles</t>
  </si>
  <si>
    <t>Remove tree limbs</t>
  </si>
  <si>
    <t>Remove dead Ash</t>
  </si>
  <si>
    <t>Hearts Services Herts</t>
  </si>
  <si>
    <t>First Aid for Remembrance Day</t>
  </si>
  <si>
    <t>Electric charges - 30/9 to 16/10</t>
  </si>
  <si>
    <t>Herts Full Stop (Serco)</t>
  </si>
  <si>
    <t xml:space="preserve">Town Hall Cleaning Supplies </t>
  </si>
  <si>
    <t>*203566</t>
  </si>
  <si>
    <t>Admin line and fax line November 19</t>
  </si>
  <si>
    <t>Royal Mail</t>
  </si>
  <si>
    <t>Postage</t>
  </si>
  <si>
    <t>Annual Membership</t>
  </si>
  <si>
    <t>Plusnet</t>
  </si>
  <si>
    <t>Monthly Internet - Nov 19</t>
  </si>
  <si>
    <t>Monthly Internet - Dec 19</t>
  </si>
  <si>
    <t>Quarterly Rent</t>
  </si>
  <si>
    <t>Refund of Hire Charge</t>
  </si>
  <si>
    <t>*203567</t>
  </si>
  <si>
    <t>Roysia Gas &amp; Oil</t>
  </si>
  <si>
    <t>Boiler Service</t>
  </si>
  <si>
    <t>Lander and Linsey Roofing Limited</t>
  </si>
  <si>
    <t>Roof Repairs</t>
  </si>
  <si>
    <t>*203568</t>
  </si>
  <si>
    <t>Wix.com</t>
  </si>
  <si>
    <t>Website Hosting - Dec 19</t>
  </si>
  <si>
    <t>Website Hosting - Nov 19</t>
  </si>
  <si>
    <t>Cleaning Supplies</t>
  </si>
  <si>
    <t>Monthly cleaning charges 28/10 to 24/11</t>
  </si>
  <si>
    <t>C4B Media</t>
  </si>
  <si>
    <t>Flyers &amp; Banners for Christmas Mkt</t>
  </si>
  <si>
    <t>Waste Collection</t>
  </si>
  <si>
    <t>Tree works - Regular monthly maint.</t>
  </si>
  <si>
    <t>Naturally Royston</t>
  </si>
  <si>
    <t xml:space="preserve">Flyers </t>
  </si>
  <si>
    <t>Green &amp; Green Solicitors</t>
  </si>
  <si>
    <t>Legal Advice</t>
  </si>
  <si>
    <t>Helloprint</t>
  </si>
  <si>
    <t>Mayor's Christmas Cards</t>
  </si>
  <si>
    <t>*d/c</t>
  </si>
  <si>
    <t>Royston Town Council  -   Accounts for Payment</t>
  </si>
  <si>
    <t>Dec 19 - Supplementary</t>
  </si>
  <si>
    <t>Window Cleaning</t>
  </si>
  <si>
    <t>Wickes</t>
  </si>
  <si>
    <t>Dowel mouldings</t>
  </si>
  <si>
    <t>Gas supply - Nov 19</t>
  </si>
  <si>
    <t>Huck Netting</t>
  </si>
  <si>
    <t>Sparrow netting</t>
  </si>
  <si>
    <t>Craft Supplies</t>
  </si>
  <si>
    <t>Gas supply- Nov 19</t>
  </si>
  <si>
    <t>Christmas Market Expenses</t>
  </si>
  <si>
    <t>December - Salaries</t>
  </si>
  <si>
    <t>December - PAYE/NI</t>
  </si>
  <si>
    <t>December - Pension</t>
  </si>
  <si>
    <t xml:space="preserve">Town Hall cleaning supplies </t>
  </si>
  <si>
    <t>Air 2 Air Solutions</t>
  </si>
  <si>
    <t>Routine air conditioning maintenance 50% charge to cinema</t>
  </si>
  <si>
    <t>Haines Watts</t>
  </si>
  <si>
    <t xml:space="preserve">Accountants - interim audit </t>
  </si>
  <si>
    <t>HDMI cable, copier paper, refill pad</t>
  </si>
  <si>
    <t>Payroll &amp; instant a/cs-mthly chg</t>
  </si>
  <si>
    <t>Administration Assistant Recruitment</t>
  </si>
  <si>
    <t>Wall planner</t>
  </si>
  <si>
    <t>Admin line and fax line January 2020</t>
  </si>
  <si>
    <t>Gas supply - December 19</t>
  </si>
  <si>
    <t>Association of Independent Museums</t>
  </si>
  <si>
    <t>Annual membership</t>
  </si>
  <si>
    <t>Royston Baby Show</t>
  </si>
  <si>
    <t>Stall booking</t>
  </si>
  <si>
    <t>Monthly Internet - Jan 20</t>
  </si>
  <si>
    <t>Refund of hire charge</t>
  </si>
  <si>
    <t>Mop and bucket</t>
  </si>
  <si>
    <t>PSK Cleaning Services</t>
  </si>
  <si>
    <t>Monthly cleaning charges 18/11 to 15/12</t>
  </si>
  <si>
    <t>Website hosting - January 20</t>
  </si>
  <si>
    <t>Monthly cleaning charges 25/11 to 22/12</t>
  </si>
  <si>
    <t>Martin's PC Solutions</t>
  </si>
  <si>
    <t>Markets email problem</t>
  </si>
  <si>
    <t>Public Works Loan Board</t>
  </si>
  <si>
    <t>Loan repayment</t>
  </si>
  <si>
    <t>Waste collection</t>
  </si>
  <si>
    <t>Tree works - regular monthly maint.</t>
  </si>
  <si>
    <t>Royston Day Centre</t>
  </si>
  <si>
    <t>Donation for lunches</t>
  </si>
  <si>
    <t>RAGA</t>
  </si>
  <si>
    <t>Compost bins</t>
  </si>
  <si>
    <t>Royston Town Council  -  Accounts for Payment</t>
  </si>
  <si>
    <t>Jan 20 - Supplementary</t>
  </si>
  <si>
    <t>clay, dinosaur plush pals, keyrings</t>
  </si>
  <si>
    <t>PSK Industrial Cleaning Services</t>
  </si>
  <si>
    <t>Monthly Cleaning - 16/12 to 12/01</t>
  </si>
  <si>
    <t>May Fayre Premises Licence</t>
  </si>
  <si>
    <t>January - Salaries</t>
  </si>
  <si>
    <t>January - PAYE/NI</t>
  </si>
  <si>
    <t>January - Pension</t>
  </si>
  <si>
    <t>Extension cable reel</t>
  </si>
  <si>
    <t>H J Haywood and Son Ltd</t>
  </si>
  <si>
    <t>Internal decoration of Heritage Hall</t>
  </si>
  <si>
    <t xml:space="preserve">Monthly lift line </t>
  </si>
  <si>
    <t>Waste collection - January 20</t>
  </si>
  <si>
    <t>Waste collection (Recycle) - January 20</t>
  </si>
  <si>
    <t>BPN Paribas</t>
  </si>
  <si>
    <t>Quarterly telephone leasing charge</t>
  </si>
  <si>
    <t>Photocopying 17/10 to 16/01</t>
  </si>
  <si>
    <t>Payroll - monthly charge</t>
  </si>
  <si>
    <t>Instant a/cs-monthly charge</t>
  </si>
  <si>
    <t>Admin Assistant advert</t>
  </si>
  <si>
    <t>Admin Assistant/Priory Memorial adverts</t>
  </si>
  <si>
    <t xml:space="preserve">Admin line and fax line </t>
  </si>
  <si>
    <t>Preservation Equipment Ltd</t>
  </si>
  <si>
    <t>Conservation equipment</t>
  </si>
  <si>
    <t>nPower</t>
  </si>
  <si>
    <t>Quarterly electricity charges</t>
  </si>
  <si>
    <t>Gas supply - January 20</t>
  </si>
  <si>
    <t>Moo Print Limited</t>
  </si>
  <si>
    <t>Business Cards</t>
  </si>
  <si>
    <t>Curator</t>
  </si>
  <si>
    <t>Exhib. case materials - reimbursement</t>
  </si>
  <si>
    <t>Drawer/storage trolley</t>
  </si>
  <si>
    <t>Calico</t>
  </si>
  <si>
    <t>Altodigital Networks Ltd</t>
  </si>
  <si>
    <t>Quarterly photocopying</t>
  </si>
  <si>
    <t>PEAC (UK) Finance Ltd</t>
  </si>
  <si>
    <t>Photocopier Lease - 01/3 to 31/05</t>
  </si>
  <si>
    <t>Royston &amp; District History Society</t>
  </si>
  <si>
    <t>Museum Shop Sales</t>
  </si>
  <si>
    <t>Monthly Internet - Feb 20</t>
  </si>
  <si>
    <t>Wave/Anglian Water</t>
  </si>
  <si>
    <t>Water rates July 19 to Jan 20</t>
  </si>
  <si>
    <t>Monthly cleaning charges 13/01 to 09/02</t>
  </si>
  <si>
    <t>Quarterly electrricity charges</t>
  </si>
  <si>
    <t>Website hosting - February 20</t>
  </si>
  <si>
    <t>Convector Heaters</t>
  </si>
  <si>
    <t>Monthly cleaning charges 23/12 to 19/01</t>
  </si>
  <si>
    <t>Quarterly electricity charges Bollard 1</t>
  </si>
  <si>
    <t>Quarterly electricity charges Bollard 2</t>
  </si>
  <si>
    <t>Annual Duty of Care charge</t>
  </si>
  <si>
    <t>Waste collection - January 2020</t>
  </si>
  <si>
    <t>Path maintenance Green Walk Plantation</t>
  </si>
  <si>
    <t>Clear Woodland (Green Walk)</t>
  </si>
  <si>
    <t>Work behind Shrubbery Grove</t>
  </si>
  <si>
    <r>
      <t xml:space="preserve">Other Expenses - </t>
    </r>
    <r>
      <rPr>
        <i/>
        <sz val="12"/>
        <rFont val="Calibri"/>
        <family val="2"/>
      </rPr>
      <t>LGA 1972s 142/s 1440</t>
    </r>
  </si>
  <si>
    <t xml:space="preserve">CiLCA 2020 training </t>
  </si>
  <si>
    <t>SparkX Ltd</t>
  </si>
  <si>
    <t>Christmas Lights</t>
  </si>
  <si>
    <t>Union Jack Bunting (May Fayre)</t>
  </si>
  <si>
    <t>Allotment water rates</t>
  </si>
  <si>
    <t xml:space="preserve">nPower </t>
  </si>
  <si>
    <t>The National Allotment Society</t>
  </si>
  <si>
    <t>Annual Membership Renewal</t>
  </si>
  <si>
    <t>February - Salaries</t>
  </si>
  <si>
    <t>February - PAYE/NI</t>
  </si>
  <si>
    <t>February - Pension</t>
  </si>
  <si>
    <t>Feb 20 - Supplementary</t>
  </si>
  <si>
    <t>Petty Cash - Feb 20</t>
  </si>
  <si>
    <t>Education/Events Expenditure</t>
  </si>
  <si>
    <t>Preservation equipment</t>
  </si>
  <si>
    <t>Display Case Identification  Kit</t>
  </si>
  <si>
    <t>Market Hill Rooms Water Rates</t>
  </si>
  <si>
    <t>MIDS Pest Control Ltd</t>
  </si>
  <si>
    <t>Cave Pest control - annual charge</t>
  </si>
  <si>
    <t>Monthly cleaning charges 20/01 to 16/02</t>
  </si>
  <si>
    <t>Herts &amp; Cambs Ground Maintenance</t>
  </si>
  <si>
    <t xml:space="preserve">Clear up debris from storm </t>
  </si>
  <si>
    <t>Zurich</t>
  </si>
  <si>
    <t>Annual insurance</t>
  </si>
  <si>
    <t>Stamps</t>
  </si>
  <si>
    <t>March Newsletter</t>
  </si>
  <si>
    <t>Dell Inc.</t>
  </si>
  <si>
    <t>IT equipment</t>
  </si>
  <si>
    <t>Conservation equipment - Grant funded</t>
  </si>
  <si>
    <t>Sewerage -  16/09/19 to 15/03/20</t>
  </si>
  <si>
    <t>Gas supply - February 20</t>
  </si>
  <si>
    <t>Modes Users Association</t>
  </si>
  <si>
    <t>Support &amp; Membership fee</t>
  </si>
  <si>
    <t>Norfolk County Council</t>
  </si>
  <si>
    <t>Conference Tickets</t>
  </si>
  <si>
    <t>Trays and Storage Boxes (Grant Funded)</t>
  </si>
  <si>
    <t>Bulky waste collection</t>
  </si>
  <si>
    <t>Monthly Internet - March 20</t>
  </si>
  <si>
    <t>Monthly cleaning charges 10/02 to 08/03</t>
  </si>
  <si>
    <t>CH</t>
  </si>
  <si>
    <t>Refund of hire charges</t>
  </si>
  <si>
    <t xml:space="preserve">CCTV annual service contract </t>
  </si>
  <si>
    <t>Mastershelf</t>
  </si>
  <si>
    <t>Glass shelf</t>
  </si>
  <si>
    <t>Cave leaflets</t>
  </si>
  <si>
    <t>Evans Graphics</t>
  </si>
  <si>
    <t>Cave information sign</t>
  </si>
  <si>
    <t>Website hosting - March 20</t>
  </si>
  <si>
    <t>Waste collection - February 2020</t>
  </si>
  <si>
    <t>Batteries for Megaphone (May Fayre)</t>
  </si>
  <si>
    <t>Megaphone (May Fayre)</t>
  </si>
  <si>
    <t>Certificate Frames (Civic)</t>
  </si>
  <si>
    <t>McMullen &amp; Sons, Limited</t>
  </si>
  <si>
    <t>Community Toilet Scheme - 01/10 to 31/30</t>
  </si>
  <si>
    <t>March - Salaries</t>
  </si>
  <si>
    <t>March - PAYE/NI</t>
  </si>
  <si>
    <t>March - Pension</t>
  </si>
  <si>
    <t>* cheques/payments paid already since last accounts list</t>
  </si>
  <si>
    <t>March 20 - Supplementary</t>
  </si>
  <si>
    <t>Six month clean water charges</t>
  </si>
  <si>
    <t>Accessibility Webinar</t>
  </si>
  <si>
    <t>Town Clerk</t>
  </si>
  <si>
    <t>Annual Mileage</t>
  </si>
  <si>
    <t>Assistant Town Clerk</t>
  </si>
  <si>
    <t>Mileage - training course</t>
  </si>
  <si>
    <t>Royston &amp; District Local History Soc</t>
  </si>
  <si>
    <t>Shop Sales</t>
  </si>
  <si>
    <t>Affinity for Business Ltd</t>
  </si>
  <si>
    <t>Clean Water Charge</t>
  </si>
  <si>
    <t>RB</t>
  </si>
  <si>
    <t>Refund of room hire bond</t>
  </si>
  <si>
    <t>Monthly cleaning - 17/02 to 15/03</t>
  </si>
  <si>
    <t>Reimbursement for market gloves</t>
  </si>
  <si>
    <t>Regular maintenance of plantations</t>
  </si>
  <si>
    <t>May Fayre pitch deposit refunds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</si>
</sst>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7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0" xfId="1" applyFont="1"/>
    <xf numFmtId="0" fontId="3" fillId="0" borderId="0" xfId="0" applyFont="1" applyAlignment="1">
      <alignment horizontal="left" wrapText="1"/>
    </xf>
    <xf numFmtId="0" fontId="3" fillId="0" borderId="0" xfId="0" applyFont="1" applyBorder="1"/>
    <xf numFmtId="0" fontId="7" fillId="0" borderId="0" xfId="0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1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43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7" fontId="3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43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3" fillId="0" borderId="0" xfId="0" applyFont="1" applyFill="1"/>
    <xf numFmtId="17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0" xfId="0" applyFont="1" applyBorder="1"/>
    <xf numFmtId="0" fontId="3" fillId="0" borderId="0" xfId="0" applyFont="1" applyAlignment="1"/>
    <xf numFmtId="4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43" fontId="13" fillId="0" borderId="0" xfId="0" applyNumberFormat="1" applyFont="1" applyBorder="1"/>
    <xf numFmtId="0" fontId="13" fillId="0" borderId="0" xfId="0" applyNumberFormat="1" applyFont="1" applyAlignment="1">
      <alignment horizontal="right"/>
    </xf>
    <xf numFmtId="43" fontId="3" fillId="0" borderId="0" xfId="0" applyNumberFormat="1" applyFont="1" applyBorder="1"/>
    <xf numFmtId="43" fontId="3" fillId="0" borderId="1" xfId="0" applyNumberFormat="1" applyFont="1" applyBorder="1"/>
    <xf numFmtId="17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7" fontId="14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4" fontId="14" fillId="0" borderId="0" xfId="1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43" fontId="15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43" fontId="15" fillId="0" borderId="1" xfId="0" applyNumberFormat="1" applyFont="1" applyBorder="1" applyAlignment="1">
      <alignment horizontal="center"/>
    </xf>
    <xf numFmtId="43" fontId="15" fillId="0" borderId="0" xfId="0" applyNumberFormat="1" applyFont="1" applyBorder="1" applyAlignment="1">
      <alignment horizontal="center"/>
    </xf>
    <xf numFmtId="4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wrapText="1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1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wrapText="1"/>
    </xf>
    <xf numFmtId="43" fontId="15" fillId="0" borderId="0" xfId="0" applyNumberFormat="1" applyFont="1" applyBorder="1"/>
    <xf numFmtId="43" fontId="15" fillId="0" borderId="1" xfId="0" applyNumberFormat="1" applyFont="1" applyBorder="1"/>
    <xf numFmtId="4" fontId="15" fillId="0" borderId="0" xfId="0" applyNumberFormat="1" applyFont="1" applyBorder="1"/>
    <xf numFmtId="0" fontId="19" fillId="0" borderId="0" xfId="0" applyFont="1" applyBorder="1" applyAlignment="1">
      <alignment horizontal="left"/>
    </xf>
    <xf numFmtId="0" fontId="15" fillId="0" borderId="0" xfId="0" applyFont="1" applyFill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horizontal="center"/>
    </xf>
    <xf numFmtId="17" fontId="15" fillId="0" borderId="0" xfId="0" applyNumberFormat="1" applyFont="1" applyAlignment="1">
      <alignment wrapText="1"/>
    </xf>
    <xf numFmtId="0" fontId="15" fillId="0" borderId="0" xfId="0" applyFont="1" applyFill="1" applyAlignment="1">
      <alignment horizontal="center"/>
    </xf>
    <xf numFmtId="43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right"/>
    </xf>
    <xf numFmtId="0" fontId="15" fillId="0" borderId="0" xfId="0" applyFont="1" applyFill="1"/>
    <xf numFmtId="17" fontId="15" fillId="0" borderId="0" xfId="0" applyNumberFormat="1" applyFont="1" applyFill="1" applyAlignment="1">
      <alignment horizontal="left"/>
    </xf>
    <xf numFmtId="43" fontId="15" fillId="0" borderId="0" xfId="1" applyNumberFormat="1" applyFont="1" applyFill="1" applyBorder="1" applyAlignment="1">
      <alignment horizontal="center"/>
    </xf>
    <xf numFmtId="43" fontId="15" fillId="0" borderId="2" xfId="0" applyNumberFormat="1" applyFont="1" applyBorder="1" applyAlignment="1">
      <alignment horizontal="center"/>
    </xf>
    <xf numFmtId="0" fontId="20" fillId="0" borderId="1" xfId="0" applyFont="1" applyBorder="1"/>
    <xf numFmtId="0" fontId="20" fillId="0" borderId="0" xfId="0" applyFont="1" applyBorder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Alignment="1"/>
    <xf numFmtId="164" fontId="15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15" fillId="0" borderId="0" xfId="0" applyFont="1" applyFill="1" applyAlignment="1"/>
    <xf numFmtId="164" fontId="15" fillId="0" borderId="1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164" fontId="15" fillId="0" borderId="0" xfId="0" applyNumberFormat="1" applyFont="1"/>
    <xf numFmtId="0" fontId="15" fillId="0" borderId="0" xfId="0" applyFont="1" applyFill="1" applyBorder="1" applyAlignment="1">
      <alignment wrapText="1"/>
    </xf>
    <xf numFmtId="4" fontId="15" fillId="0" borderId="0" xfId="0" applyNumberFormat="1" applyFont="1"/>
    <xf numFmtId="43" fontId="15" fillId="0" borderId="0" xfId="0" applyNumberFormat="1" applyFont="1"/>
    <xf numFmtId="0" fontId="2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workbookViewId="0">
      <selection activeCell="G1" sqref="G1:G1048576"/>
    </sheetView>
  </sheetViews>
  <sheetFormatPr defaultColWidth="8.8984375" defaultRowHeight="16.149999999999999" x14ac:dyDescent="0.35"/>
  <cols>
    <col min="1" max="1" width="30.3984375" style="2" customWidth="1"/>
    <col min="2" max="2" width="34.59765625" style="2" customWidth="1"/>
    <col min="3" max="3" width="15.3984375" style="4" bestFit="1" customWidth="1"/>
    <col min="4" max="4" width="14.09765625" style="4" customWidth="1"/>
    <col min="5" max="5" width="15.69921875" style="4" customWidth="1"/>
    <col min="6" max="6" width="10.69921875" style="5" customWidth="1"/>
    <col min="7" max="7" width="3.09765625" style="2" customWidth="1"/>
    <col min="8" max="254" width="8.8984375" style="2"/>
    <col min="255" max="255" width="3.296875" style="2" customWidth="1"/>
    <col min="256" max="256" width="30.3984375" style="2" customWidth="1"/>
    <col min="257" max="257" width="34.59765625" style="2" customWidth="1"/>
    <col min="258" max="258" width="15.3984375" style="2" bestFit="1" customWidth="1"/>
    <col min="259" max="259" width="14.09765625" style="2" customWidth="1"/>
    <col min="260" max="260" width="15.69921875" style="2" customWidth="1"/>
    <col min="261" max="261" width="10.69921875" style="2" customWidth="1"/>
    <col min="262" max="262" width="13" style="2" customWidth="1"/>
    <col min="263" max="263" width="3.09765625" style="2" customWidth="1"/>
    <col min="264" max="510" width="8.8984375" style="2"/>
    <col min="511" max="511" width="3.296875" style="2" customWidth="1"/>
    <col min="512" max="512" width="30.3984375" style="2" customWidth="1"/>
    <col min="513" max="513" width="34.59765625" style="2" customWidth="1"/>
    <col min="514" max="514" width="15.3984375" style="2" bestFit="1" customWidth="1"/>
    <col min="515" max="515" width="14.09765625" style="2" customWidth="1"/>
    <col min="516" max="516" width="15.69921875" style="2" customWidth="1"/>
    <col min="517" max="517" width="10.69921875" style="2" customWidth="1"/>
    <col min="518" max="518" width="13" style="2" customWidth="1"/>
    <col min="519" max="519" width="3.09765625" style="2" customWidth="1"/>
    <col min="520" max="766" width="8.8984375" style="2"/>
    <col min="767" max="767" width="3.296875" style="2" customWidth="1"/>
    <col min="768" max="768" width="30.3984375" style="2" customWidth="1"/>
    <col min="769" max="769" width="34.59765625" style="2" customWidth="1"/>
    <col min="770" max="770" width="15.3984375" style="2" bestFit="1" customWidth="1"/>
    <col min="771" max="771" width="14.09765625" style="2" customWidth="1"/>
    <col min="772" max="772" width="15.69921875" style="2" customWidth="1"/>
    <col min="773" max="773" width="10.69921875" style="2" customWidth="1"/>
    <col min="774" max="774" width="13" style="2" customWidth="1"/>
    <col min="775" max="775" width="3.09765625" style="2" customWidth="1"/>
    <col min="776" max="1022" width="8.8984375" style="2"/>
    <col min="1023" max="1023" width="3.296875" style="2" customWidth="1"/>
    <col min="1024" max="1024" width="30.3984375" style="2" customWidth="1"/>
    <col min="1025" max="1025" width="34.59765625" style="2" customWidth="1"/>
    <col min="1026" max="1026" width="15.3984375" style="2" bestFit="1" customWidth="1"/>
    <col min="1027" max="1027" width="14.09765625" style="2" customWidth="1"/>
    <col min="1028" max="1028" width="15.69921875" style="2" customWidth="1"/>
    <col min="1029" max="1029" width="10.69921875" style="2" customWidth="1"/>
    <col min="1030" max="1030" width="13" style="2" customWidth="1"/>
    <col min="1031" max="1031" width="3.09765625" style="2" customWidth="1"/>
    <col min="1032" max="1278" width="8.8984375" style="2"/>
    <col min="1279" max="1279" width="3.296875" style="2" customWidth="1"/>
    <col min="1280" max="1280" width="30.3984375" style="2" customWidth="1"/>
    <col min="1281" max="1281" width="34.59765625" style="2" customWidth="1"/>
    <col min="1282" max="1282" width="15.3984375" style="2" bestFit="1" customWidth="1"/>
    <col min="1283" max="1283" width="14.09765625" style="2" customWidth="1"/>
    <col min="1284" max="1284" width="15.69921875" style="2" customWidth="1"/>
    <col min="1285" max="1285" width="10.69921875" style="2" customWidth="1"/>
    <col min="1286" max="1286" width="13" style="2" customWidth="1"/>
    <col min="1287" max="1287" width="3.09765625" style="2" customWidth="1"/>
    <col min="1288" max="1534" width="8.8984375" style="2"/>
    <col min="1535" max="1535" width="3.296875" style="2" customWidth="1"/>
    <col min="1536" max="1536" width="30.3984375" style="2" customWidth="1"/>
    <col min="1537" max="1537" width="34.59765625" style="2" customWidth="1"/>
    <col min="1538" max="1538" width="15.3984375" style="2" bestFit="1" customWidth="1"/>
    <col min="1539" max="1539" width="14.09765625" style="2" customWidth="1"/>
    <col min="1540" max="1540" width="15.69921875" style="2" customWidth="1"/>
    <col min="1541" max="1541" width="10.69921875" style="2" customWidth="1"/>
    <col min="1542" max="1542" width="13" style="2" customWidth="1"/>
    <col min="1543" max="1543" width="3.09765625" style="2" customWidth="1"/>
    <col min="1544" max="1790" width="8.8984375" style="2"/>
    <col min="1791" max="1791" width="3.296875" style="2" customWidth="1"/>
    <col min="1792" max="1792" width="30.3984375" style="2" customWidth="1"/>
    <col min="1793" max="1793" width="34.59765625" style="2" customWidth="1"/>
    <col min="1794" max="1794" width="15.3984375" style="2" bestFit="1" customWidth="1"/>
    <col min="1795" max="1795" width="14.09765625" style="2" customWidth="1"/>
    <col min="1796" max="1796" width="15.69921875" style="2" customWidth="1"/>
    <col min="1797" max="1797" width="10.69921875" style="2" customWidth="1"/>
    <col min="1798" max="1798" width="13" style="2" customWidth="1"/>
    <col min="1799" max="1799" width="3.09765625" style="2" customWidth="1"/>
    <col min="1800" max="2046" width="8.8984375" style="2"/>
    <col min="2047" max="2047" width="3.296875" style="2" customWidth="1"/>
    <col min="2048" max="2048" width="30.3984375" style="2" customWidth="1"/>
    <col min="2049" max="2049" width="34.59765625" style="2" customWidth="1"/>
    <col min="2050" max="2050" width="15.3984375" style="2" bestFit="1" customWidth="1"/>
    <col min="2051" max="2051" width="14.09765625" style="2" customWidth="1"/>
    <col min="2052" max="2052" width="15.69921875" style="2" customWidth="1"/>
    <col min="2053" max="2053" width="10.69921875" style="2" customWidth="1"/>
    <col min="2054" max="2054" width="13" style="2" customWidth="1"/>
    <col min="2055" max="2055" width="3.09765625" style="2" customWidth="1"/>
    <col min="2056" max="2302" width="8.8984375" style="2"/>
    <col min="2303" max="2303" width="3.296875" style="2" customWidth="1"/>
    <col min="2304" max="2304" width="30.3984375" style="2" customWidth="1"/>
    <col min="2305" max="2305" width="34.59765625" style="2" customWidth="1"/>
    <col min="2306" max="2306" width="15.3984375" style="2" bestFit="1" customWidth="1"/>
    <col min="2307" max="2307" width="14.09765625" style="2" customWidth="1"/>
    <col min="2308" max="2308" width="15.69921875" style="2" customWidth="1"/>
    <col min="2309" max="2309" width="10.69921875" style="2" customWidth="1"/>
    <col min="2310" max="2310" width="13" style="2" customWidth="1"/>
    <col min="2311" max="2311" width="3.09765625" style="2" customWidth="1"/>
    <col min="2312" max="2558" width="8.8984375" style="2"/>
    <col min="2559" max="2559" width="3.296875" style="2" customWidth="1"/>
    <col min="2560" max="2560" width="30.3984375" style="2" customWidth="1"/>
    <col min="2561" max="2561" width="34.59765625" style="2" customWidth="1"/>
    <col min="2562" max="2562" width="15.3984375" style="2" bestFit="1" customWidth="1"/>
    <col min="2563" max="2563" width="14.09765625" style="2" customWidth="1"/>
    <col min="2564" max="2564" width="15.69921875" style="2" customWidth="1"/>
    <col min="2565" max="2565" width="10.69921875" style="2" customWidth="1"/>
    <col min="2566" max="2566" width="13" style="2" customWidth="1"/>
    <col min="2567" max="2567" width="3.09765625" style="2" customWidth="1"/>
    <col min="2568" max="2814" width="8.8984375" style="2"/>
    <col min="2815" max="2815" width="3.296875" style="2" customWidth="1"/>
    <col min="2816" max="2816" width="30.3984375" style="2" customWidth="1"/>
    <col min="2817" max="2817" width="34.59765625" style="2" customWidth="1"/>
    <col min="2818" max="2818" width="15.3984375" style="2" bestFit="1" customWidth="1"/>
    <col min="2819" max="2819" width="14.09765625" style="2" customWidth="1"/>
    <col min="2820" max="2820" width="15.69921875" style="2" customWidth="1"/>
    <col min="2821" max="2821" width="10.69921875" style="2" customWidth="1"/>
    <col min="2822" max="2822" width="13" style="2" customWidth="1"/>
    <col min="2823" max="2823" width="3.09765625" style="2" customWidth="1"/>
    <col min="2824" max="3070" width="8.8984375" style="2"/>
    <col min="3071" max="3071" width="3.296875" style="2" customWidth="1"/>
    <col min="3072" max="3072" width="30.3984375" style="2" customWidth="1"/>
    <col min="3073" max="3073" width="34.59765625" style="2" customWidth="1"/>
    <col min="3074" max="3074" width="15.3984375" style="2" bestFit="1" customWidth="1"/>
    <col min="3075" max="3075" width="14.09765625" style="2" customWidth="1"/>
    <col min="3076" max="3076" width="15.69921875" style="2" customWidth="1"/>
    <col min="3077" max="3077" width="10.69921875" style="2" customWidth="1"/>
    <col min="3078" max="3078" width="13" style="2" customWidth="1"/>
    <col min="3079" max="3079" width="3.09765625" style="2" customWidth="1"/>
    <col min="3080" max="3326" width="8.8984375" style="2"/>
    <col min="3327" max="3327" width="3.296875" style="2" customWidth="1"/>
    <col min="3328" max="3328" width="30.3984375" style="2" customWidth="1"/>
    <col min="3329" max="3329" width="34.59765625" style="2" customWidth="1"/>
    <col min="3330" max="3330" width="15.3984375" style="2" bestFit="1" customWidth="1"/>
    <col min="3331" max="3331" width="14.09765625" style="2" customWidth="1"/>
    <col min="3332" max="3332" width="15.69921875" style="2" customWidth="1"/>
    <col min="3333" max="3333" width="10.69921875" style="2" customWidth="1"/>
    <col min="3334" max="3334" width="13" style="2" customWidth="1"/>
    <col min="3335" max="3335" width="3.09765625" style="2" customWidth="1"/>
    <col min="3336" max="3582" width="8.8984375" style="2"/>
    <col min="3583" max="3583" width="3.296875" style="2" customWidth="1"/>
    <col min="3584" max="3584" width="30.3984375" style="2" customWidth="1"/>
    <col min="3585" max="3585" width="34.59765625" style="2" customWidth="1"/>
    <col min="3586" max="3586" width="15.3984375" style="2" bestFit="1" customWidth="1"/>
    <col min="3587" max="3587" width="14.09765625" style="2" customWidth="1"/>
    <col min="3588" max="3588" width="15.69921875" style="2" customWidth="1"/>
    <col min="3589" max="3589" width="10.69921875" style="2" customWidth="1"/>
    <col min="3590" max="3590" width="13" style="2" customWidth="1"/>
    <col min="3591" max="3591" width="3.09765625" style="2" customWidth="1"/>
    <col min="3592" max="3838" width="8.8984375" style="2"/>
    <col min="3839" max="3839" width="3.296875" style="2" customWidth="1"/>
    <col min="3840" max="3840" width="30.3984375" style="2" customWidth="1"/>
    <col min="3841" max="3841" width="34.59765625" style="2" customWidth="1"/>
    <col min="3842" max="3842" width="15.3984375" style="2" bestFit="1" customWidth="1"/>
    <col min="3843" max="3843" width="14.09765625" style="2" customWidth="1"/>
    <col min="3844" max="3844" width="15.69921875" style="2" customWidth="1"/>
    <col min="3845" max="3845" width="10.69921875" style="2" customWidth="1"/>
    <col min="3846" max="3846" width="13" style="2" customWidth="1"/>
    <col min="3847" max="3847" width="3.09765625" style="2" customWidth="1"/>
    <col min="3848" max="4094" width="8.8984375" style="2"/>
    <col min="4095" max="4095" width="3.296875" style="2" customWidth="1"/>
    <col min="4096" max="4096" width="30.3984375" style="2" customWidth="1"/>
    <col min="4097" max="4097" width="34.59765625" style="2" customWidth="1"/>
    <col min="4098" max="4098" width="15.3984375" style="2" bestFit="1" customWidth="1"/>
    <col min="4099" max="4099" width="14.09765625" style="2" customWidth="1"/>
    <col min="4100" max="4100" width="15.69921875" style="2" customWidth="1"/>
    <col min="4101" max="4101" width="10.69921875" style="2" customWidth="1"/>
    <col min="4102" max="4102" width="13" style="2" customWidth="1"/>
    <col min="4103" max="4103" width="3.09765625" style="2" customWidth="1"/>
    <col min="4104" max="4350" width="8.8984375" style="2"/>
    <col min="4351" max="4351" width="3.296875" style="2" customWidth="1"/>
    <col min="4352" max="4352" width="30.3984375" style="2" customWidth="1"/>
    <col min="4353" max="4353" width="34.59765625" style="2" customWidth="1"/>
    <col min="4354" max="4354" width="15.3984375" style="2" bestFit="1" customWidth="1"/>
    <col min="4355" max="4355" width="14.09765625" style="2" customWidth="1"/>
    <col min="4356" max="4356" width="15.69921875" style="2" customWidth="1"/>
    <col min="4357" max="4357" width="10.69921875" style="2" customWidth="1"/>
    <col min="4358" max="4358" width="13" style="2" customWidth="1"/>
    <col min="4359" max="4359" width="3.09765625" style="2" customWidth="1"/>
    <col min="4360" max="4606" width="8.8984375" style="2"/>
    <col min="4607" max="4607" width="3.296875" style="2" customWidth="1"/>
    <col min="4608" max="4608" width="30.3984375" style="2" customWidth="1"/>
    <col min="4609" max="4609" width="34.59765625" style="2" customWidth="1"/>
    <col min="4610" max="4610" width="15.3984375" style="2" bestFit="1" customWidth="1"/>
    <col min="4611" max="4611" width="14.09765625" style="2" customWidth="1"/>
    <col min="4612" max="4612" width="15.69921875" style="2" customWidth="1"/>
    <col min="4613" max="4613" width="10.69921875" style="2" customWidth="1"/>
    <col min="4614" max="4614" width="13" style="2" customWidth="1"/>
    <col min="4615" max="4615" width="3.09765625" style="2" customWidth="1"/>
    <col min="4616" max="4862" width="8.8984375" style="2"/>
    <col min="4863" max="4863" width="3.296875" style="2" customWidth="1"/>
    <col min="4864" max="4864" width="30.3984375" style="2" customWidth="1"/>
    <col min="4865" max="4865" width="34.59765625" style="2" customWidth="1"/>
    <col min="4866" max="4866" width="15.3984375" style="2" bestFit="1" customWidth="1"/>
    <col min="4867" max="4867" width="14.09765625" style="2" customWidth="1"/>
    <col min="4868" max="4868" width="15.69921875" style="2" customWidth="1"/>
    <col min="4869" max="4869" width="10.69921875" style="2" customWidth="1"/>
    <col min="4870" max="4870" width="13" style="2" customWidth="1"/>
    <col min="4871" max="4871" width="3.09765625" style="2" customWidth="1"/>
    <col min="4872" max="5118" width="8.8984375" style="2"/>
    <col min="5119" max="5119" width="3.296875" style="2" customWidth="1"/>
    <col min="5120" max="5120" width="30.3984375" style="2" customWidth="1"/>
    <col min="5121" max="5121" width="34.59765625" style="2" customWidth="1"/>
    <col min="5122" max="5122" width="15.3984375" style="2" bestFit="1" customWidth="1"/>
    <col min="5123" max="5123" width="14.09765625" style="2" customWidth="1"/>
    <col min="5124" max="5124" width="15.69921875" style="2" customWidth="1"/>
    <col min="5125" max="5125" width="10.69921875" style="2" customWidth="1"/>
    <col min="5126" max="5126" width="13" style="2" customWidth="1"/>
    <col min="5127" max="5127" width="3.09765625" style="2" customWidth="1"/>
    <col min="5128" max="5374" width="8.8984375" style="2"/>
    <col min="5375" max="5375" width="3.296875" style="2" customWidth="1"/>
    <col min="5376" max="5376" width="30.3984375" style="2" customWidth="1"/>
    <col min="5377" max="5377" width="34.59765625" style="2" customWidth="1"/>
    <col min="5378" max="5378" width="15.3984375" style="2" bestFit="1" customWidth="1"/>
    <col min="5379" max="5379" width="14.09765625" style="2" customWidth="1"/>
    <col min="5380" max="5380" width="15.69921875" style="2" customWidth="1"/>
    <col min="5381" max="5381" width="10.69921875" style="2" customWidth="1"/>
    <col min="5382" max="5382" width="13" style="2" customWidth="1"/>
    <col min="5383" max="5383" width="3.09765625" style="2" customWidth="1"/>
    <col min="5384" max="5630" width="8.8984375" style="2"/>
    <col min="5631" max="5631" width="3.296875" style="2" customWidth="1"/>
    <col min="5632" max="5632" width="30.3984375" style="2" customWidth="1"/>
    <col min="5633" max="5633" width="34.59765625" style="2" customWidth="1"/>
    <col min="5634" max="5634" width="15.3984375" style="2" bestFit="1" customWidth="1"/>
    <col min="5635" max="5635" width="14.09765625" style="2" customWidth="1"/>
    <col min="5636" max="5636" width="15.69921875" style="2" customWidth="1"/>
    <col min="5637" max="5637" width="10.69921875" style="2" customWidth="1"/>
    <col min="5638" max="5638" width="13" style="2" customWidth="1"/>
    <col min="5639" max="5639" width="3.09765625" style="2" customWidth="1"/>
    <col min="5640" max="5886" width="8.8984375" style="2"/>
    <col min="5887" max="5887" width="3.296875" style="2" customWidth="1"/>
    <col min="5888" max="5888" width="30.3984375" style="2" customWidth="1"/>
    <col min="5889" max="5889" width="34.59765625" style="2" customWidth="1"/>
    <col min="5890" max="5890" width="15.3984375" style="2" bestFit="1" customWidth="1"/>
    <col min="5891" max="5891" width="14.09765625" style="2" customWidth="1"/>
    <col min="5892" max="5892" width="15.69921875" style="2" customWidth="1"/>
    <col min="5893" max="5893" width="10.69921875" style="2" customWidth="1"/>
    <col min="5894" max="5894" width="13" style="2" customWidth="1"/>
    <col min="5895" max="5895" width="3.09765625" style="2" customWidth="1"/>
    <col min="5896" max="6142" width="8.8984375" style="2"/>
    <col min="6143" max="6143" width="3.296875" style="2" customWidth="1"/>
    <col min="6144" max="6144" width="30.3984375" style="2" customWidth="1"/>
    <col min="6145" max="6145" width="34.59765625" style="2" customWidth="1"/>
    <col min="6146" max="6146" width="15.3984375" style="2" bestFit="1" customWidth="1"/>
    <col min="6147" max="6147" width="14.09765625" style="2" customWidth="1"/>
    <col min="6148" max="6148" width="15.69921875" style="2" customWidth="1"/>
    <col min="6149" max="6149" width="10.69921875" style="2" customWidth="1"/>
    <col min="6150" max="6150" width="13" style="2" customWidth="1"/>
    <col min="6151" max="6151" width="3.09765625" style="2" customWidth="1"/>
    <col min="6152" max="6398" width="8.8984375" style="2"/>
    <col min="6399" max="6399" width="3.296875" style="2" customWidth="1"/>
    <col min="6400" max="6400" width="30.3984375" style="2" customWidth="1"/>
    <col min="6401" max="6401" width="34.59765625" style="2" customWidth="1"/>
    <col min="6402" max="6402" width="15.3984375" style="2" bestFit="1" customWidth="1"/>
    <col min="6403" max="6403" width="14.09765625" style="2" customWidth="1"/>
    <col min="6404" max="6404" width="15.69921875" style="2" customWidth="1"/>
    <col min="6405" max="6405" width="10.69921875" style="2" customWidth="1"/>
    <col min="6406" max="6406" width="13" style="2" customWidth="1"/>
    <col min="6407" max="6407" width="3.09765625" style="2" customWidth="1"/>
    <col min="6408" max="6654" width="8.8984375" style="2"/>
    <col min="6655" max="6655" width="3.296875" style="2" customWidth="1"/>
    <col min="6656" max="6656" width="30.3984375" style="2" customWidth="1"/>
    <col min="6657" max="6657" width="34.59765625" style="2" customWidth="1"/>
    <col min="6658" max="6658" width="15.3984375" style="2" bestFit="1" customWidth="1"/>
    <col min="6659" max="6659" width="14.09765625" style="2" customWidth="1"/>
    <col min="6660" max="6660" width="15.69921875" style="2" customWidth="1"/>
    <col min="6661" max="6661" width="10.69921875" style="2" customWidth="1"/>
    <col min="6662" max="6662" width="13" style="2" customWidth="1"/>
    <col min="6663" max="6663" width="3.09765625" style="2" customWidth="1"/>
    <col min="6664" max="6910" width="8.8984375" style="2"/>
    <col min="6911" max="6911" width="3.296875" style="2" customWidth="1"/>
    <col min="6912" max="6912" width="30.3984375" style="2" customWidth="1"/>
    <col min="6913" max="6913" width="34.59765625" style="2" customWidth="1"/>
    <col min="6914" max="6914" width="15.3984375" style="2" bestFit="1" customWidth="1"/>
    <col min="6915" max="6915" width="14.09765625" style="2" customWidth="1"/>
    <col min="6916" max="6916" width="15.69921875" style="2" customWidth="1"/>
    <col min="6917" max="6917" width="10.69921875" style="2" customWidth="1"/>
    <col min="6918" max="6918" width="13" style="2" customWidth="1"/>
    <col min="6919" max="6919" width="3.09765625" style="2" customWidth="1"/>
    <col min="6920" max="7166" width="8.8984375" style="2"/>
    <col min="7167" max="7167" width="3.296875" style="2" customWidth="1"/>
    <col min="7168" max="7168" width="30.3984375" style="2" customWidth="1"/>
    <col min="7169" max="7169" width="34.59765625" style="2" customWidth="1"/>
    <col min="7170" max="7170" width="15.3984375" style="2" bestFit="1" customWidth="1"/>
    <col min="7171" max="7171" width="14.09765625" style="2" customWidth="1"/>
    <col min="7172" max="7172" width="15.69921875" style="2" customWidth="1"/>
    <col min="7173" max="7173" width="10.69921875" style="2" customWidth="1"/>
    <col min="7174" max="7174" width="13" style="2" customWidth="1"/>
    <col min="7175" max="7175" width="3.09765625" style="2" customWidth="1"/>
    <col min="7176" max="7422" width="8.8984375" style="2"/>
    <col min="7423" max="7423" width="3.296875" style="2" customWidth="1"/>
    <col min="7424" max="7424" width="30.3984375" style="2" customWidth="1"/>
    <col min="7425" max="7425" width="34.59765625" style="2" customWidth="1"/>
    <col min="7426" max="7426" width="15.3984375" style="2" bestFit="1" customWidth="1"/>
    <col min="7427" max="7427" width="14.09765625" style="2" customWidth="1"/>
    <col min="7428" max="7428" width="15.69921875" style="2" customWidth="1"/>
    <col min="7429" max="7429" width="10.69921875" style="2" customWidth="1"/>
    <col min="7430" max="7430" width="13" style="2" customWidth="1"/>
    <col min="7431" max="7431" width="3.09765625" style="2" customWidth="1"/>
    <col min="7432" max="7678" width="8.8984375" style="2"/>
    <col min="7679" max="7679" width="3.296875" style="2" customWidth="1"/>
    <col min="7680" max="7680" width="30.3984375" style="2" customWidth="1"/>
    <col min="7681" max="7681" width="34.59765625" style="2" customWidth="1"/>
    <col min="7682" max="7682" width="15.3984375" style="2" bestFit="1" customWidth="1"/>
    <col min="7683" max="7683" width="14.09765625" style="2" customWidth="1"/>
    <col min="7684" max="7684" width="15.69921875" style="2" customWidth="1"/>
    <col min="7685" max="7685" width="10.69921875" style="2" customWidth="1"/>
    <col min="7686" max="7686" width="13" style="2" customWidth="1"/>
    <col min="7687" max="7687" width="3.09765625" style="2" customWidth="1"/>
    <col min="7688" max="7934" width="8.8984375" style="2"/>
    <col min="7935" max="7935" width="3.296875" style="2" customWidth="1"/>
    <col min="7936" max="7936" width="30.3984375" style="2" customWidth="1"/>
    <col min="7937" max="7937" width="34.59765625" style="2" customWidth="1"/>
    <col min="7938" max="7938" width="15.3984375" style="2" bestFit="1" customWidth="1"/>
    <col min="7939" max="7939" width="14.09765625" style="2" customWidth="1"/>
    <col min="7940" max="7940" width="15.69921875" style="2" customWidth="1"/>
    <col min="7941" max="7941" width="10.69921875" style="2" customWidth="1"/>
    <col min="7942" max="7942" width="13" style="2" customWidth="1"/>
    <col min="7943" max="7943" width="3.09765625" style="2" customWidth="1"/>
    <col min="7944" max="8190" width="8.8984375" style="2"/>
    <col min="8191" max="8191" width="3.296875" style="2" customWidth="1"/>
    <col min="8192" max="8192" width="30.3984375" style="2" customWidth="1"/>
    <col min="8193" max="8193" width="34.59765625" style="2" customWidth="1"/>
    <col min="8194" max="8194" width="15.3984375" style="2" bestFit="1" customWidth="1"/>
    <col min="8195" max="8195" width="14.09765625" style="2" customWidth="1"/>
    <col min="8196" max="8196" width="15.69921875" style="2" customWidth="1"/>
    <col min="8197" max="8197" width="10.69921875" style="2" customWidth="1"/>
    <col min="8198" max="8198" width="13" style="2" customWidth="1"/>
    <col min="8199" max="8199" width="3.09765625" style="2" customWidth="1"/>
    <col min="8200" max="8446" width="8.8984375" style="2"/>
    <col min="8447" max="8447" width="3.296875" style="2" customWidth="1"/>
    <col min="8448" max="8448" width="30.3984375" style="2" customWidth="1"/>
    <col min="8449" max="8449" width="34.59765625" style="2" customWidth="1"/>
    <col min="8450" max="8450" width="15.3984375" style="2" bestFit="1" customWidth="1"/>
    <col min="8451" max="8451" width="14.09765625" style="2" customWidth="1"/>
    <col min="8452" max="8452" width="15.69921875" style="2" customWidth="1"/>
    <col min="8453" max="8453" width="10.69921875" style="2" customWidth="1"/>
    <col min="8454" max="8454" width="13" style="2" customWidth="1"/>
    <col min="8455" max="8455" width="3.09765625" style="2" customWidth="1"/>
    <col min="8456" max="8702" width="8.8984375" style="2"/>
    <col min="8703" max="8703" width="3.296875" style="2" customWidth="1"/>
    <col min="8704" max="8704" width="30.3984375" style="2" customWidth="1"/>
    <col min="8705" max="8705" width="34.59765625" style="2" customWidth="1"/>
    <col min="8706" max="8706" width="15.3984375" style="2" bestFit="1" customWidth="1"/>
    <col min="8707" max="8707" width="14.09765625" style="2" customWidth="1"/>
    <col min="8708" max="8708" width="15.69921875" style="2" customWidth="1"/>
    <col min="8709" max="8709" width="10.69921875" style="2" customWidth="1"/>
    <col min="8710" max="8710" width="13" style="2" customWidth="1"/>
    <col min="8711" max="8711" width="3.09765625" style="2" customWidth="1"/>
    <col min="8712" max="8958" width="8.8984375" style="2"/>
    <col min="8959" max="8959" width="3.296875" style="2" customWidth="1"/>
    <col min="8960" max="8960" width="30.3984375" style="2" customWidth="1"/>
    <col min="8961" max="8961" width="34.59765625" style="2" customWidth="1"/>
    <col min="8962" max="8962" width="15.3984375" style="2" bestFit="1" customWidth="1"/>
    <col min="8963" max="8963" width="14.09765625" style="2" customWidth="1"/>
    <col min="8964" max="8964" width="15.69921875" style="2" customWidth="1"/>
    <col min="8965" max="8965" width="10.69921875" style="2" customWidth="1"/>
    <col min="8966" max="8966" width="13" style="2" customWidth="1"/>
    <col min="8967" max="8967" width="3.09765625" style="2" customWidth="1"/>
    <col min="8968" max="9214" width="8.8984375" style="2"/>
    <col min="9215" max="9215" width="3.296875" style="2" customWidth="1"/>
    <col min="9216" max="9216" width="30.3984375" style="2" customWidth="1"/>
    <col min="9217" max="9217" width="34.59765625" style="2" customWidth="1"/>
    <col min="9218" max="9218" width="15.3984375" style="2" bestFit="1" customWidth="1"/>
    <col min="9219" max="9219" width="14.09765625" style="2" customWidth="1"/>
    <col min="9220" max="9220" width="15.69921875" style="2" customWidth="1"/>
    <col min="9221" max="9221" width="10.69921875" style="2" customWidth="1"/>
    <col min="9222" max="9222" width="13" style="2" customWidth="1"/>
    <col min="9223" max="9223" width="3.09765625" style="2" customWidth="1"/>
    <col min="9224" max="9470" width="8.8984375" style="2"/>
    <col min="9471" max="9471" width="3.296875" style="2" customWidth="1"/>
    <col min="9472" max="9472" width="30.3984375" style="2" customWidth="1"/>
    <col min="9473" max="9473" width="34.59765625" style="2" customWidth="1"/>
    <col min="9474" max="9474" width="15.3984375" style="2" bestFit="1" customWidth="1"/>
    <col min="9475" max="9475" width="14.09765625" style="2" customWidth="1"/>
    <col min="9476" max="9476" width="15.69921875" style="2" customWidth="1"/>
    <col min="9477" max="9477" width="10.69921875" style="2" customWidth="1"/>
    <col min="9478" max="9478" width="13" style="2" customWidth="1"/>
    <col min="9479" max="9479" width="3.09765625" style="2" customWidth="1"/>
    <col min="9480" max="9726" width="8.8984375" style="2"/>
    <col min="9727" max="9727" width="3.296875" style="2" customWidth="1"/>
    <col min="9728" max="9728" width="30.3984375" style="2" customWidth="1"/>
    <col min="9729" max="9729" width="34.59765625" style="2" customWidth="1"/>
    <col min="9730" max="9730" width="15.3984375" style="2" bestFit="1" customWidth="1"/>
    <col min="9731" max="9731" width="14.09765625" style="2" customWidth="1"/>
    <col min="9732" max="9732" width="15.69921875" style="2" customWidth="1"/>
    <col min="9733" max="9733" width="10.69921875" style="2" customWidth="1"/>
    <col min="9734" max="9734" width="13" style="2" customWidth="1"/>
    <col min="9735" max="9735" width="3.09765625" style="2" customWidth="1"/>
    <col min="9736" max="9982" width="8.8984375" style="2"/>
    <col min="9983" max="9983" width="3.296875" style="2" customWidth="1"/>
    <col min="9984" max="9984" width="30.3984375" style="2" customWidth="1"/>
    <col min="9985" max="9985" width="34.59765625" style="2" customWidth="1"/>
    <col min="9986" max="9986" width="15.3984375" style="2" bestFit="1" customWidth="1"/>
    <col min="9987" max="9987" width="14.09765625" style="2" customWidth="1"/>
    <col min="9988" max="9988" width="15.69921875" style="2" customWidth="1"/>
    <col min="9989" max="9989" width="10.69921875" style="2" customWidth="1"/>
    <col min="9990" max="9990" width="13" style="2" customWidth="1"/>
    <col min="9991" max="9991" width="3.09765625" style="2" customWidth="1"/>
    <col min="9992" max="10238" width="8.8984375" style="2"/>
    <col min="10239" max="10239" width="3.296875" style="2" customWidth="1"/>
    <col min="10240" max="10240" width="30.3984375" style="2" customWidth="1"/>
    <col min="10241" max="10241" width="34.59765625" style="2" customWidth="1"/>
    <col min="10242" max="10242" width="15.3984375" style="2" bestFit="1" customWidth="1"/>
    <col min="10243" max="10243" width="14.09765625" style="2" customWidth="1"/>
    <col min="10244" max="10244" width="15.69921875" style="2" customWidth="1"/>
    <col min="10245" max="10245" width="10.69921875" style="2" customWidth="1"/>
    <col min="10246" max="10246" width="13" style="2" customWidth="1"/>
    <col min="10247" max="10247" width="3.09765625" style="2" customWidth="1"/>
    <col min="10248" max="10494" width="8.8984375" style="2"/>
    <col min="10495" max="10495" width="3.296875" style="2" customWidth="1"/>
    <col min="10496" max="10496" width="30.3984375" style="2" customWidth="1"/>
    <col min="10497" max="10497" width="34.59765625" style="2" customWidth="1"/>
    <col min="10498" max="10498" width="15.3984375" style="2" bestFit="1" customWidth="1"/>
    <col min="10499" max="10499" width="14.09765625" style="2" customWidth="1"/>
    <col min="10500" max="10500" width="15.69921875" style="2" customWidth="1"/>
    <col min="10501" max="10501" width="10.69921875" style="2" customWidth="1"/>
    <col min="10502" max="10502" width="13" style="2" customWidth="1"/>
    <col min="10503" max="10503" width="3.09765625" style="2" customWidth="1"/>
    <col min="10504" max="10750" width="8.8984375" style="2"/>
    <col min="10751" max="10751" width="3.296875" style="2" customWidth="1"/>
    <col min="10752" max="10752" width="30.3984375" style="2" customWidth="1"/>
    <col min="10753" max="10753" width="34.59765625" style="2" customWidth="1"/>
    <col min="10754" max="10754" width="15.3984375" style="2" bestFit="1" customWidth="1"/>
    <col min="10755" max="10755" width="14.09765625" style="2" customWidth="1"/>
    <col min="10756" max="10756" width="15.69921875" style="2" customWidth="1"/>
    <col min="10757" max="10757" width="10.69921875" style="2" customWidth="1"/>
    <col min="10758" max="10758" width="13" style="2" customWidth="1"/>
    <col min="10759" max="10759" width="3.09765625" style="2" customWidth="1"/>
    <col min="10760" max="11006" width="8.8984375" style="2"/>
    <col min="11007" max="11007" width="3.296875" style="2" customWidth="1"/>
    <col min="11008" max="11008" width="30.3984375" style="2" customWidth="1"/>
    <col min="11009" max="11009" width="34.59765625" style="2" customWidth="1"/>
    <col min="11010" max="11010" width="15.3984375" style="2" bestFit="1" customWidth="1"/>
    <col min="11011" max="11011" width="14.09765625" style="2" customWidth="1"/>
    <col min="11012" max="11012" width="15.69921875" style="2" customWidth="1"/>
    <col min="11013" max="11013" width="10.69921875" style="2" customWidth="1"/>
    <col min="11014" max="11014" width="13" style="2" customWidth="1"/>
    <col min="11015" max="11015" width="3.09765625" style="2" customWidth="1"/>
    <col min="11016" max="11262" width="8.8984375" style="2"/>
    <col min="11263" max="11263" width="3.296875" style="2" customWidth="1"/>
    <col min="11264" max="11264" width="30.3984375" style="2" customWidth="1"/>
    <col min="11265" max="11265" width="34.59765625" style="2" customWidth="1"/>
    <col min="11266" max="11266" width="15.3984375" style="2" bestFit="1" customWidth="1"/>
    <col min="11267" max="11267" width="14.09765625" style="2" customWidth="1"/>
    <col min="11268" max="11268" width="15.69921875" style="2" customWidth="1"/>
    <col min="11269" max="11269" width="10.69921875" style="2" customWidth="1"/>
    <col min="11270" max="11270" width="13" style="2" customWidth="1"/>
    <col min="11271" max="11271" width="3.09765625" style="2" customWidth="1"/>
    <col min="11272" max="11518" width="8.8984375" style="2"/>
    <col min="11519" max="11519" width="3.296875" style="2" customWidth="1"/>
    <col min="11520" max="11520" width="30.3984375" style="2" customWidth="1"/>
    <col min="11521" max="11521" width="34.59765625" style="2" customWidth="1"/>
    <col min="11522" max="11522" width="15.3984375" style="2" bestFit="1" customWidth="1"/>
    <col min="11523" max="11523" width="14.09765625" style="2" customWidth="1"/>
    <col min="11524" max="11524" width="15.69921875" style="2" customWidth="1"/>
    <col min="11525" max="11525" width="10.69921875" style="2" customWidth="1"/>
    <col min="11526" max="11526" width="13" style="2" customWidth="1"/>
    <col min="11527" max="11527" width="3.09765625" style="2" customWidth="1"/>
    <col min="11528" max="11774" width="8.8984375" style="2"/>
    <col min="11775" max="11775" width="3.296875" style="2" customWidth="1"/>
    <col min="11776" max="11776" width="30.3984375" style="2" customWidth="1"/>
    <col min="11777" max="11777" width="34.59765625" style="2" customWidth="1"/>
    <col min="11778" max="11778" width="15.3984375" style="2" bestFit="1" customWidth="1"/>
    <col min="11779" max="11779" width="14.09765625" style="2" customWidth="1"/>
    <col min="11780" max="11780" width="15.69921875" style="2" customWidth="1"/>
    <col min="11781" max="11781" width="10.69921875" style="2" customWidth="1"/>
    <col min="11782" max="11782" width="13" style="2" customWidth="1"/>
    <col min="11783" max="11783" width="3.09765625" style="2" customWidth="1"/>
    <col min="11784" max="12030" width="8.8984375" style="2"/>
    <col min="12031" max="12031" width="3.296875" style="2" customWidth="1"/>
    <col min="12032" max="12032" width="30.3984375" style="2" customWidth="1"/>
    <col min="12033" max="12033" width="34.59765625" style="2" customWidth="1"/>
    <col min="12034" max="12034" width="15.3984375" style="2" bestFit="1" customWidth="1"/>
    <col min="12035" max="12035" width="14.09765625" style="2" customWidth="1"/>
    <col min="12036" max="12036" width="15.69921875" style="2" customWidth="1"/>
    <col min="12037" max="12037" width="10.69921875" style="2" customWidth="1"/>
    <col min="12038" max="12038" width="13" style="2" customWidth="1"/>
    <col min="12039" max="12039" width="3.09765625" style="2" customWidth="1"/>
    <col min="12040" max="12286" width="8.8984375" style="2"/>
    <col min="12287" max="12287" width="3.296875" style="2" customWidth="1"/>
    <col min="12288" max="12288" width="30.3984375" style="2" customWidth="1"/>
    <col min="12289" max="12289" width="34.59765625" style="2" customWidth="1"/>
    <col min="12290" max="12290" width="15.3984375" style="2" bestFit="1" customWidth="1"/>
    <col min="12291" max="12291" width="14.09765625" style="2" customWidth="1"/>
    <col min="12292" max="12292" width="15.69921875" style="2" customWidth="1"/>
    <col min="12293" max="12293" width="10.69921875" style="2" customWidth="1"/>
    <col min="12294" max="12294" width="13" style="2" customWidth="1"/>
    <col min="12295" max="12295" width="3.09765625" style="2" customWidth="1"/>
    <col min="12296" max="12542" width="8.8984375" style="2"/>
    <col min="12543" max="12543" width="3.296875" style="2" customWidth="1"/>
    <col min="12544" max="12544" width="30.3984375" style="2" customWidth="1"/>
    <col min="12545" max="12545" width="34.59765625" style="2" customWidth="1"/>
    <col min="12546" max="12546" width="15.3984375" style="2" bestFit="1" customWidth="1"/>
    <col min="12547" max="12547" width="14.09765625" style="2" customWidth="1"/>
    <col min="12548" max="12548" width="15.69921875" style="2" customWidth="1"/>
    <col min="12549" max="12549" width="10.69921875" style="2" customWidth="1"/>
    <col min="12550" max="12550" width="13" style="2" customWidth="1"/>
    <col min="12551" max="12551" width="3.09765625" style="2" customWidth="1"/>
    <col min="12552" max="12798" width="8.8984375" style="2"/>
    <col min="12799" max="12799" width="3.296875" style="2" customWidth="1"/>
    <col min="12800" max="12800" width="30.3984375" style="2" customWidth="1"/>
    <col min="12801" max="12801" width="34.59765625" style="2" customWidth="1"/>
    <col min="12802" max="12802" width="15.3984375" style="2" bestFit="1" customWidth="1"/>
    <col min="12803" max="12803" width="14.09765625" style="2" customWidth="1"/>
    <col min="12804" max="12804" width="15.69921875" style="2" customWidth="1"/>
    <col min="12805" max="12805" width="10.69921875" style="2" customWidth="1"/>
    <col min="12806" max="12806" width="13" style="2" customWidth="1"/>
    <col min="12807" max="12807" width="3.09765625" style="2" customWidth="1"/>
    <col min="12808" max="13054" width="8.8984375" style="2"/>
    <col min="13055" max="13055" width="3.296875" style="2" customWidth="1"/>
    <col min="13056" max="13056" width="30.3984375" style="2" customWidth="1"/>
    <col min="13057" max="13057" width="34.59765625" style="2" customWidth="1"/>
    <col min="13058" max="13058" width="15.3984375" style="2" bestFit="1" customWidth="1"/>
    <col min="13059" max="13059" width="14.09765625" style="2" customWidth="1"/>
    <col min="13060" max="13060" width="15.69921875" style="2" customWidth="1"/>
    <col min="13061" max="13061" width="10.69921875" style="2" customWidth="1"/>
    <col min="13062" max="13062" width="13" style="2" customWidth="1"/>
    <col min="13063" max="13063" width="3.09765625" style="2" customWidth="1"/>
    <col min="13064" max="13310" width="8.8984375" style="2"/>
    <col min="13311" max="13311" width="3.296875" style="2" customWidth="1"/>
    <col min="13312" max="13312" width="30.3984375" style="2" customWidth="1"/>
    <col min="13313" max="13313" width="34.59765625" style="2" customWidth="1"/>
    <col min="13314" max="13314" width="15.3984375" style="2" bestFit="1" customWidth="1"/>
    <col min="13315" max="13315" width="14.09765625" style="2" customWidth="1"/>
    <col min="13316" max="13316" width="15.69921875" style="2" customWidth="1"/>
    <col min="13317" max="13317" width="10.69921875" style="2" customWidth="1"/>
    <col min="13318" max="13318" width="13" style="2" customWidth="1"/>
    <col min="13319" max="13319" width="3.09765625" style="2" customWidth="1"/>
    <col min="13320" max="13566" width="8.8984375" style="2"/>
    <col min="13567" max="13567" width="3.296875" style="2" customWidth="1"/>
    <col min="13568" max="13568" width="30.3984375" style="2" customWidth="1"/>
    <col min="13569" max="13569" width="34.59765625" style="2" customWidth="1"/>
    <col min="13570" max="13570" width="15.3984375" style="2" bestFit="1" customWidth="1"/>
    <col min="13571" max="13571" width="14.09765625" style="2" customWidth="1"/>
    <col min="13572" max="13572" width="15.69921875" style="2" customWidth="1"/>
    <col min="13573" max="13573" width="10.69921875" style="2" customWidth="1"/>
    <col min="13574" max="13574" width="13" style="2" customWidth="1"/>
    <col min="13575" max="13575" width="3.09765625" style="2" customWidth="1"/>
    <col min="13576" max="13822" width="8.8984375" style="2"/>
    <col min="13823" max="13823" width="3.296875" style="2" customWidth="1"/>
    <col min="13824" max="13824" width="30.3984375" style="2" customWidth="1"/>
    <col min="13825" max="13825" width="34.59765625" style="2" customWidth="1"/>
    <col min="13826" max="13826" width="15.3984375" style="2" bestFit="1" customWidth="1"/>
    <col min="13827" max="13827" width="14.09765625" style="2" customWidth="1"/>
    <col min="13828" max="13828" width="15.69921875" style="2" customWidth="1"/>
    <col min="13829" max="13829" width="10.69921875" style="2" customWidth="1"/>
    <col min="13830" max="13830" width="13" style="2" customWidth="1"/>
    <col min="13831" max="13831" width="3.09765625" style="2" customWidth="1"/>
    <col min="13832" max="14078" width="8.8984375" style="2"/>
    <col min="14079" max="14079" width="3.296875" style="2" customWidth="1"/>
    <col min="14080" max="14080" width="30.3984375" style="2" customWidth="1"/>
    <col min="14081" max="14081" width="34.59765625" style="2" customWidth="1"/>
    <col min="14082" max="14082" width="15.3984375" style="2" bestFit="1" customWidth="1"/>
    <col min="14083" max="14083" width="14.09765625" style="2" customWidth="1"/>
    <col min="14084" max="14084" width="15.69921875" style="2" customWidth="1"/>
    <col min="14085" max="14085" width="10.69921875" style="2" customWidth="1"/>
    <col min="14086" max="14086" width="13" style="2" customWidth="1"/>
    <col min="14087" max="14087" width="3.09765625" style="2" customWidth="1"/>
    <col min="14088" max="14334" width="8.8984375" style="2"/>
    <col min="14335" max="14335" width="3.296875" style="2" customWidth="1"/>
    <col min="14336" max="14336" width="30.3984375" style="2" customWidth="1"/>
    <col min="14337" max="14337" width="34.59765625" style="2" customWidth="1"/>
    <col min="14338" max="14338" width="15.3984375" style="2" bestFit="1" customWidth="1"/>
    <col min="14339" max="14339" width="14.09765625" style="2" customWidth="1"/>
    <col min="14340" max="14340" width="15.69921875" style="2" customWidth="1"/>
    <col min="14341" max="14341" width="10.69921875" style="2" customWidth="1"/>
    <col min="14342" max="14342" width="13" style="2" customWidth="1"/>
    <col min="14343" max="14343" width="3.09765625" style="2" customWidth="1"/>
    <col min="14344" max="14590" width="8.8984375" style="2"/>
    <col min="14591" max="14591" width="3.296875" style="2" customWidth="1"/>
    <col min="14592" max="14592" width="30.3984375" style="2" customWidth="1"/>
    <col min="14593" max="14593" width="34.59765625" style="2" customWidth="1"/>
    <col min="14594" max="14594" width="15.3984375" style="2" bestFit="1" customWidth="1"/>
    <col min="14595" max="14595" width="14.09765625" style="2" customWidth="1"/>
    <col min="14596" max="14596" width="15.69921875" style="2" customWidth="1"/>
    <col min="14597" max="14597" width="10.69921875" style="2" customWidth="1"/>
    <col min="14598" max="14598" width="13" style="2" customWidth="1"/>
    <col min="14599" max="14599" width="3.09765625" style="2" customWidth="1"/>
    <col min="14600" max="14846" width="8.8984375" style="2"/>
    <col min="14847" max="14847" width="3.296875" style="2" customWidth="1"/>
    <col min="14848" max="14848" width="30.3984375" style="2" customWidth="1"/>
    <col min="14849" max="14849" width="34.59765625" style="2" customWidth="1"/>
    <col min="14850" max="14850" width="15.3984375" style="2" bestFit="1" customWidth="1"/>
    <col min="14851" max="14851" width="14.09765625" style="2" customWidth="1"/>
    <col min="14852" max="14852" width="15.69921875" style="2" customWidth="1"/>
    <col min="14853" max="14853" width="10.69921875" style="2" customWidth="1"/>
    <col min="14854" max="14854" width="13" style="2" customWidth="1"/>
    <col min="14855" max="14855" width="3.09765625" style="2" customWidth="1"/>
    <col min="14856" max="15102" width="8.8984375" style="2"/>
    <col min="15103" max="15103" width="3.296875" style="2" customWidth="1"/>
    <col min="15104" max="15104" width="30.3984375" style="2" customWidth="1"/>
    <col min="15105" max="15105" width="34.59765625" style="2" customWidth="1"/>
    <col min="15106" max="15106" width="15.3984375" style="2" bestFit="1" customWidth="1"/>
    <col min="15107" max="15107" width="14.09765625" style="2" customWidth="1"/>
    <col min="15108" max="15108" width="15.69921875" style="2" customWidth="1"/>
    <col min="15109" max="15109" width="10.69921875" style="2" customWidth="1"/>
    <col min="15110" max="15110" width="13" style="2" customWidth="1"/>
    <col min="15111" max="15111" width="3.09765625" style="2" customWidth="1"/>
    <col min="15112" max="15358" width="8.8984375" style="2"/>
    <col min="15359" max="15359" width="3.296875" style="2" customWidth="1"/>
    <col min="15360" max="15360" width="30.3984375" style="2" customWidth="1"/>
    <col min="15361" max="15361" width="34.59765625" style="2" customWidth="1"/>
    <col min="15362" max="15362" width="15.3984375" style="2" bestFit="1" customWidth="1"/>
    <col min="15363" max="15363" width="14.09765625" style="2" customWidth="1"/>
    <col min="15364" max="15364" width="15.69921875" style="2" customWidth="1"/>
    <col min="15365" max="15365" width="10.69921875" style="2" customWidth="1"/>
    <col min="15366" max="15366" width="13" style="2" customWidth="1"/>
    <col min="15367" max="15367" width="3.09765625" style="2" customWidth="1"/>
    <col min="15368" max="15614" width="8.8984375" style="2"/>
    <col min="15615" max="15615" width="3.296875" style="2" customWidth="1"/>
    <col min="15616" max="15616" width="30.3984375" style="2" customWidth="1"/>
    <col min="15617" max="15617" width="34.59765625" style="2" customWidth="1"/>
    <col min="15618" max="15618" width="15.3984375" style="2" bestFit="1" customWidth="1"/>
    <col min="15619" max="15619" width="14.09765625" style="2" customWidth="1"/>
    <col min="15620" max="15620" width="15.69921875" style="2" customWidth="1"/>
    <col min="15621" max="15621" width="10.69921875" style="2" customWidth="1"/>
    <col min="15622" max="15622" width="13" style="2" customWidth="1"/>
    <col min="15623" max="15623" width="3.09765625" style="2" customWidth="1"/>
    <col min="15624" max="15870" width="8.8984375" style="2"/>
    <col min="15871" max="15871" width="3.296875" style="2" customWidth="1"/>
    <col min="15872" max="15872" width="30.3984375" style="2" customWidth="1"/>
    <col min="15873" max="15873" width="34.59765625" style="2" customWidth="1"/>
    <col min="15874" max="15874" width="15.3984375" style="2" bestFit="1" customWidth="1"/>
    <col min="15875" max="15875" width="14.09765625" style="2" customWidth="1"/>
    <col min="15876" max="15876" width="15.69921875" style="2" customWidth="1"/>
    <col min="15877" max="15877" width="10.69921875" style="2" customWidth="1"/>
    <col min="15878" max="15878" width="13" style="2" customWidth="1"/>
    <col min="15879" max="15879" width="3.09765625" style="2" customWidth="1"/>
    <col min="15880" max="16126" width="8.8984375" style="2"/>
    <col min="16127" max="16127" width="3.296875" style="2" customWidth="1"/>
    <col min="16128" max="16128" width="30.3984375" style="2" customWidth="1"/>
    <col min="16129" max="16129" width="34.59765625" style="2" customWidth="1"/>
    <col min="16130" max="16130" width="15.3984375" style="2" bestFit="1" customWidth="1"/>
    <col min="16131" max="16131" width="14.09765625" style="2" customWidth="1"/>
    <col min="16132" max="16132" width="15.69921875" style="2" customWidth="1"/>
    <col min="16133" max="16133" width="10.69921875" style="2" customWidth="1"/>
    <col min="16134" max="16134" width="13" style="2" customWidth="1"/>
    <col min="16135" max="16135" width="3.09765625" style="2" customWidth="1"/>
    <col min="16136" max="16384" width="8.8984375" style="2"/>
  </cols>
  <sheetData>
    <row r="1" spans="1:7" ht="18.600000000000001" customHeight="1" x14ac:dyDescent="0.35">
      <c r="A1" s="112" t="s">
        <v>0</v>
      </c>
      <c r="B1" s="112"/>
      <c r="C1" s="112"/>
      <c r="D1" s="112"/>
      <c r="E1" s="112"/>
      <c r="F1" s="112"/>
    </row>
    <row r="2" spans="1:7" ht="15.7" customHeight="1" x14ac:dyDescent="0.35">
      <c r="B2" s="3">
        <v>43556</v>
      </c>
    </row>
    <row r="3" spans="1:7" ht="15.7" customHeight="1" x14ac:dyDescent="0.35">
      <c r="B3" s="3"/>
    </row>
    <row r="4" spans="1:7" ht="15" customHeight="1" x14ac:dyDescent="0.35">
      <c r="A4" s="6" t="s">
        <v>1</v>
      </c>
      <c r="C4" s="7" t="s">
        <v>2</v>
      </c>
      <c r="D4" s="7" t="s">
        <v>3</v>
      </c>
      <c r="E4" s="7" t="s">
        <v>4</v>
      </c>
      <c r="F4" s="8" t="s">
        <v>5</v>
      </c>
    </row>
    <row r="5" spans="1:7" ht="15" customHeight="1" x14ac:dyDescent="0.35">
      <c r="A5" s="9" t="s">
        <v>6</v>
      </c>
      <c r="B5" s="2" t="s">
        <v>7</v>
      </c>
      <c r="C5" s="10">
        <v>611.5</v>
      </c>
      <c r="D5" s="10"/>
      <c r="E5" s="10">
        <v>611.5</v>
      </c>
      <c r="F5" s="5" t="s">
        <v>8</v>
      </c>
    </row>
    <row r="6" spans="1:7" ht="15" customHeight="1" x14ac:dyDescent="0.35">
      <c r="A6" s="9" t="s">
        <v>9</v>
      </c>
      <c r="B6" s="2" t="s">
        <v>10</v>
      </c>
      <c r="C6" s="10">
        <v>27.59</v>
      </c>
      <c r="D6" s="10">
        <v>5.52</v>
      </c>
      <c r="E6" s="10">
        <v>33.11</v>
      </c>
      <c r="F6" s="5">
        <v>203426</v>
      </c>
    </row>
    <row r="7" spans="1:7" ht="15" customHeight="1" x14ac:dyDescent="0.35">
      <c r="A7" s="9" t="s">
        <v>12</v>
      </c>
      <c r="B7" s="2" t="s">
        <v>13</v>
      </c>
      <c r="C7" s="10">
        <v>46.09</v>
      </c>
      <c r="D7" s="10">
        <v>9.2200000000000006</v>
      </c>
      <c r="E7" s="10">
        <v>55.31</v>
      </c>
      <c r="F7" s="5" t="s">
        <v>8</v>
      </c>
    </row>
    <row r="8" spans="1:7" ht="15" customHeight="1" x14ac:dyDescent="0.35">
      <c r="A8" s="9" t="s">
        <v>12</v>
      </c>
      <c r="B8" s="2" t="s">
        <v>13</v>
      </c>
      <c r="C8" s="10">
        <v>25.57</v>
      </c>
      <c r="D8" s="10">
        <v>5.12</v>
      </c>
      <c r="E8" s="10">
        <v>30.69</v>
      </c>
      <c r="F8" s="5" t="s">
        <v>8</v>
      </c>
    </row>
    <row r="9" spans="1:7" ht="15" customHeight="1" x14ac:dyDescent="0.35">
      <c r="A9" s="9" t="s">
        <v>14</v>
      </c>
      <c r="B9" s="2" t="s">
        <v>15</v>
      </c>
      <c r="C9" s="10">
        <v>53.46</v>
      </c>
      <c r="D9" s="10">
        <v>10.69</v>
      </c>
      <c r="E9" s="10">
        <v>64.150000000000006</v>
      </c>
      <c r="F9" s="5" t="s">
        <v>8</v>
      </c>
    </row>
    <row r="10" spans="1:7" ht="15" customHeight="1" x14ac:dyDescent="0.35">
      <c r="A10" s="9" t="s">
        <v>16</v>
      </c>
      <c r="B10" s="2" t="s">
        <v>17</v>
      </c>
      <c r="C10" s="10">
        <v>18</v>
      </c>
      <c r="D10" s="10">
        <v>3.6</v>
      </c>
      <c r="E10" s="10">
        <f>SUM(C10:D10)</f>
        <v>21.6</v>
      </c>
      <c r="F10" s="5" t="s">
        <v>8</v>
      </c>
    </row>
    <row r="11" spans="1:7" ht="15" customHeight="1" x14ac:dyDescent="0.35">
      <c r="A11" s="9" t="s">
        <v>18</v>
      </c>
      <c r="B11" s="2" t="s">
        <v>19</v>
      </c>
      <c r="C11" s="10">
        <v>70</v>
      </c>
      <c r="D11" s="10"/>
      <c r="E11" s="10">
        <v>70</v>
      </c>
      <c r="F11" s="5">
        <v>108944</v>
      </c>
    </row>
    <row r="12" spans="1:7" ht="15" customHeight="1" x14ac:dyDescent="0.35">
      <c r="A12" s="9" t="s">
        <v>20</v>
      </c>
      <c r="B12" s="2" t="s">
        <v>21</v>
      </c>
      <c r="C12" s="10">
        <v>307.83</v>
      </c>
      <c r="D12" s="10"/>
      <c r="E12" s="10">
        <v>307.83</v>
      </c>
      <c r="F12" s="5">
        <v>108945</v>
      </c>
    </row>
    <row r="13" spans="1:7" ht="15" customHeight="1" x14ac:dyDescent="0.35">
      <c r="C13" s="12">
        <f>SUM(C5:C12)</f>
        <v>1160.0400000000002</v>
      </c>
      <c r="D13" s="12">
        <f>SUM(D5:D12)</f>
        <v>34.15</v>
      </c>
      <c r="E13" s="12">
        <f>SUM(E5:E12)</f>
        <v>1194.19</v>
      </c>
      <c r="G13" s="2" t="s">
        <v>22</v>
      </c>
    </row>
    <row r="14" spans="1:7" ht="15" customHeight="1" x14ac:dyDescent="0.35">
      <c r="C14" s="13"/>
      <c r="D14" s="13"/>
      <c r="E14" s="13"/>
    </row>
    <row r="15" spans="1:7" ht="15" customHeight="1" x14ac:dyDescent="0.35">
      <c r="A15" s="6" t="s">
        <v>23</v>
      </c>
      <c r="C15" s="14"/>
      <c r="D15" s="14"/>
      <c r="E15" s="14"/>
    </row>
    <row r="16" spans="1:7" ht="15" customHeight="1" x14ac:dyDescent="0.35">
      <c r="A16" s="9" t="s">
        <v>24</v>
      </c>
      <c r="B16" s="2" t="s">
        <v>25</v>
      </c>
      <c r="C16" s="14">
        <v>20.49</v>
      </c>
      <c r="D16" s="14">
        <v>4.0999999999999996</v>
      </c>
      <c r="E16" s="14">
        <v>24.59</v>
      </c>
      <c r="F16" s="5">
        <v>203426</v>
      </c>
    </row>
    <row r="17" spans="1:8" ht="15" customHeight="1" x14ac:dyDescent="0.35">
      <c r="A17" s="9" t="s">
        <v>26</v>
      </c>
      <c r="B17" s="2" t="s">
        <v>27</v>
      </c>
      <c r="C17" s="10">
        <v>8.31</v>
      </c>
      <c r="D17" s="10"/>
      <c r="E17" s="10">
        <v>8.31</v>
      </c>
      <c r="F17" s="5" t="s">
        <v>8</v>
      </c>
    </row>
    <row r="18" spans="1:8" ht="15" customHeight="1" x14ac:dyDescent="0.35">
      <c r="A18" s="9" t="s">
        <v>28</v>
      </c>
      <c r="B18" s="2" t="s">
        <v>29</v>
      </c>
      <c r="C18" s="10">
        <v>28.76</v>
      </c>
      <c r="D18" s="10">
        <v>5.76</v>
      </c>
      <c r="E18" s="10">
        <v>34.520000000000003</v>
      </c>
      <c r="F18" s="5">
        <v>203427</v>
      </c>
    </row>
    <row r="19" spans="1:8" ht="15" customHeight="1" x14ac:dyDescent="0.35">
      <c r="A19" s="2" t="s">
        <v>30</v>
      </c>
      <c r="B19" s="2" t="s">
        <v>31</v>
      </c>
      <c r="C19" s="10">
        <v>91.45</v>
      </c>
      <c r="D19" s="10">
        <v>18.3</v>
      </c>
      <c r="E19" s="10">
        <v>109.75</v>
      </c>
      <c r="F19" s="15" t="s">
        <v>8</v>
      </c>
    </row>
    <row r="20" spans="1:8" ht="15" customHeight="1" x14ac:dyDescent="0.35">
      <c r="A20" s="2" t="s">
        <v>32</v>
      </c>
      <c r="B20" s="2" t="s">
        <v>33</v>
      </c>
      <c r="C20" s="10">
        <v>108.69</v>
      </c>
      <c r="D20" s="10">
        <v>21.74</v>
      </c>
      <c r="E20" s="10">
        <f>SUM(C20:D20)</f>
        <v>130.43</v>
      </c>
      <c r="F20" s="15" t="s">
        <v>8</v>
      </c>
    </row>
    <row r="21" spans="1:8" ht="15" customHeight="1" x14ac:dyDescent="0.35">
      <c r="A21" s="9" t="s">
        <v>34</v>
      </c>
      <c r="B21" s="2" t="s">
        <v>35</v>
      </c>
      <c r="C21" s="10">
        <v>86.42</v>
      </c>
      <c r="D21" s="10">
        <v>17.28</v>
      </c>
      <c r="E21" s="10">
        <v>103.7</v>
      </c>
      <c r="F21" s="15">
        <v>203428</v>
      </c>
      <c r="H21" s="16"/>
    </row>
    <row r="22" spans="1:8" ht="15" customHeight="1" x14ac:dyDescent="0.35">
      <c r="A22" s="9" t="s">
        <v>34</v>
      </c>
      <c r="B22" s="2" t="s">
        <v>35</v>
      </c>
      <c r="C22" s="10">
        <v>26.87</v>
      </c>
      <c r="D22" s="10">
        <v>5.37</v>
      </c>
      <c r="E22" s="10">
        <v>32.24</v>
      </c>
      <c r="F22" s="15">
        <v>108946</v>
      </c>
      <c r="H22" s="16"/>
    </row>
    <row r="23" spans="1:8" ht="15" customHeight="1" x14ac:dyDescent="0.35">
      <c r="A23" s="9" t="s">
        <v>36</v>
      </c>
      <c r="B23" s="2" t="s">
        <v>37</v>
      </c>
      <c r="C23" s="10">
        <v>60</v>
      </c>
      <c r="D23" s="10"/>
      <c r="E23" s="10">
        <v>60</v>
      </c>
      <c r="F23" s="15">
        <v>108947</v>
      </c>
      <c r="H23" s="16"/>
    </row>
    <row r="24" spans="1:8" ht="15" customHeight="1" x14ac:dyDescent="0.35">
      <c r="C24" s="12">
        <f>SUM(C16:C23)</f>
        <v>430.99</v>
      </c>
      <c r="D24" s="12">
        <f>SUM(D16:D23)</f>
        <v>72.550000000000011</v>
      </c>
      <c r="E24" s="12">
        <f>SUM(E16:E23)</f>
        <v>503.54</v>
      </c>
    </row>
    <row r="25" spans="1:8" ht="15" customHeight="1" x14ac:dyDescent="0.35">
      <c r="C25" s="13"/>
      <c r="D25" s="13"/>
      <c r="E25" s="13"/>
    </row>
    <row r="26" spans="1:8" ht="15" customHeight="1" x14ac:dyDescent="0.35">
      <c r="A26" s="6" t="s">
        <v>38</v>
      </c>
      <c r="C26" s="14"/>
      <c r="D26" s="14"/>
      <c r="E26" s="14"/>
    </row>
    <row r="27" spans="1:8" ht="15" customHeight="1" x14ac:dyDescent="0.35">
      <c r="A27" s="9" t="s">
        <v>6</v>
      </c>
      <c r="B27" s="2" t="s">
        <v>7</v>
      </c>
      <c r="C27" s="14">
        <v>470.5</v>
      </c>
      <c r="D27" s="14"/>
      <c r="E27" s="14">
        <v>470.5</v>
      </c>
      <c r="F27" s="5" t="s">
        <v>8</v>
      </c>
    </row>
    <row r="28" spans="1:8" ht="15" customHeight="1" x14ac:dyDescent="0.35">
      <c r="A28" s="9" t="s">
        <v>12</v>
      </c>
      <c r="B28" s="2" t="s">
        <v>13</v>
      </c>
      <c r="C28" s="10">
        <v>79.010000000000005</v>
      </c>
      <c r="D28" s="10">
        <v>15.8</v>
      </c>
      <c r="E28" s="10">
        <v>94.81</v>
      </c>
      <c r="F28" s="5" t="s">
        <v>8</v>
      </c>
    </row>
    <row r="29" spans="1:8" ht="15" customHeight="1" x14ac:dyDescent="0.35">
      <c r="A29" s="17" t="s">
        <v>39</v>
      </c>
      <c r="B29" s="2" t="s">
        <v>40</v>
      </c>
      <c r="C29" s="10">
        <v>60</v>
      </c>
      <c r="D29" s="10"/>
      <c r="E29" s="10">
        <v>60</v>
      </c>
      <c r="F29" s="5">
        <v>203429</v>
      </c>
    </row>
    <row r="30" spans="1:8" ht="15" customHeight="1" x14ac:dyDescent="0.35">
      <c r="A30" s="17" t="s">
        <v>41</v>
      </c>
      <c r="B30" s="2" t="s">
        <v>42</v>
      </c>
      <c r="C30" s="10">
        <v>75.73</v>
      </c>
      <c r="D30" s="10">
        <v>3.79</v>
      </c>
      <c r="E30" s="10">
        <v>79.52</v>
      </c>
      <c r="F30" s="5">
        <v>203430</v>
      </c>
    </row>
    <row r="31" spans="1:8" s="18" customFormat="1" ht="15" customHeight="1" x14ac:dyDescent="0.35">
      <c r="B31" s="19"/>
      <c r="C31" s="12">
        <f>SUM(C27:C30)</f>
        <v>685.24</v>
      </c>
      <c r="D31" s="12">
        <f>SUM(D27:D30)</f>
        <v>19.59</v>
      </c>
      <c r="E31" s="12">
        <f>SUM(E27:E30)</f>
        <v>704.82999999999993</v>
      </c>
      <c r="F31" s="20"/>
    </row>
    <row r="32" spans="1:8" s="18" customFormat="1" ht="15" customHeight="1" x14ac:dyDescent="0.35">
      <c r="B32" s="19"/>
      <c r="C32" s="13"/>
      <c r="D32" s="13"/>
      <c r="E32" s="13"/>
      <c r="F32" s="20"/>
    </row>
    <row r="33" spans="1:6" ht="15" customHeight="1" x14ac:dyDescent="0.35">
      <c r="A33" s="6" t="s">
        <v>43</v>
      </c>
      <c r="C33" s="14"/>
      <c r="D33" s="14"/>
      <c r="E33" s="14"/>
    </row>
    <row r="34" spans="1:6" ht="15" customHeight="1" x14ac:dyDescent="0.35">
      <c r="A34" s="9" t="s">
        <v>6</v>
      </c>
      <c r="B34" s="2" t="s">
        <v>7</v>
      </c>
      <c r="C34" s="14">
        <v>195.9</v>
      </c>
      <c r="D34" s="14"/>
      <c r="E34" s="14">
        <v>195.9</v>
      </c>
      <c r="F34" s="5" t="s">
        <v>8</v>
      </c>
    </row>
    <row r="35" spans="1:6" ht="15" customHeight="1" x14ac:dyDescent="0.35">
      <c r="A35" s="9" t="s">
        <v>45</v>
      </c>
      <c r="B35" s="2" t="s">
        <v>46</v>
      </c>
      <c r="C35" s="10">
        <v>520</v>
      </c>
      <c r="D35" s="10">
        <v>104</v>
      </c>
      <c r="E35" s="10">
        <v>624</v>
      </c>
      <c r="F35" s="5">
        <v>203431</v>
      </c>
    </row>
    <row r="36" spans="1:6" ht="15" customHeight="1" x14ac:dyDescent="0.35">
      <c r="A36" s="9" t="s">
        <v>47</v>
      </c>
      <c r="B36" s="2" t="s">
        <v>42</v>
      </c>
      <c r="C36" s="10">
        <v>131.07</v>
      </c>
      <c r="D36" s="10">
        <v>26.21</v>
      </c>
      <c r="E36" s="10">
        <v>157.28</v>
      </c>
      <c r="F36" s="5">
        <v>203430</v>
      </c>
    </row>
    <row r="37" spans="1:6" ht="15" customHeight="1" x14ac:dyDescent="0.35">
      <c r="A37" s="9" t="s">
        <v>48</v>
      </c>
      <c r="B37" s="2" t="s">
        <v>13</v>
      </c>
      <c r="C37" s="10">
        <v>93.82</v>
      </c>
      <c r="D37" s="10">
        <v>18.760000000000002</v>
      </c>
      <c r="E37" s="10">
        <v>112.58</v>
      </c>
      <c r="F37" s="22" t="s">
        <v>8</v>
      </c>
    </row>
    <row r="38" spans="1:6" ht="15" customHeight="1" x14ac:dyDescent="0.35">
      <c r="A38" s="9" t="s">
        <v>49</v>
      </c>
      <c r="B38" s="2" t="s">
        <v>50</v>
      </c>
      <c r="C38" s="10">
        <v>11.9</v>
      </c>
      <c r="D38" s="10"/>
      <c r="E38" s="10">
        <v>11.9</v>
      </c>
      <c r="F38" s="22" t="s">
        <v>51</v>
      </c>
    </row>
    <row r="39" spans="1:6" ht="15" customHeight="1" x14ac:dyDescent="0.35">
      <c r="A39" s="9" t="s">
        <v>52</v>
      </c>
      <c r="B39" s="2" t="s">
        <v>53</v>
      </c>
      <c r="C39" s="10">
        <v>182.5</v>
      </c>
      <c r="D39" s="10">
        <v>9.1300000000000008</v>
      </c>
      <c r="E39" s="10">
        <v>191.63</v>
      </c>
      <c r="F39" s="22">
        <v>203432</v>
      </c>
    </row>
    <row r="40" spans="1:6" ht="15" customHeight="1" x14ac:dyDescent="0.35">
      <c r="A40" s="24"/>
      <c r="B40" s="18"/>
      <c r="C40" s="12">
        <f>SUM(C34:C39)</f>
        <v>1135.19</v>
      </c>
      <c r="D40" s="12">
        <f>SUM(D34:D39)</f>
        <v>158.1</v>
      </c>
      <c r="E40" s="12">
        <f>SUM(E34:E39)</f>
        <v>1293.29</v>
      </c>
    </row>
    <row r="41" spans="1:6" ht="15" customHeight="1" x14ac:dyDescent="0.35">
      <c r="A41" s="24"/>
      <c r="B41" s="18"/>
      <c r="C41" s="13"/>
      <c r="D41" s="13"/>
      <c r="E41" s="13"/>
    </row>
    <row r="42" spans="1:6" ht="15" customHeight="1" x14ac:dyDescent="0.35">
      <c r="A42" s="6" t="s">
        <v>54</v>
      </c>
      <c r="C42" s="13"/>
      <c r="D42" s="13"/>
      <c r="E42" s="13"/>
    </row>
    <row r="43" spans="1:6" ht="15" customHeight="1" x14ac:dyDescent="0.35">
      <c r="A43" s="9" t="s">
        <v>55</v>
      </c>
      <c r="B43" s="2" t="s">
        <v>56</v>
      </c>
      <c r="C43" s="13">
        <v>23.81</v>
      </c>
      <c r="D43" s="13">
        <v>4.76</v>
      </c>
      <c r="E43" s="13">
        <v>28.57</v>
      </c>
      <c r="F43" s="5">
        <v>203426</v>
      </c>
    </row>
    <row r="44" spans="1:6" ht="15" customHeight="1" x14ac:dyDescent="0.35">
      <c r="A44" s="9" t="s">
        <v>57</v>
      </c>
      <c r="B44" s="25" t="s">
        <v>58</v>
      </c>
      <c r="C44" s="13">
        <v>75.64</v>
      </c>
      <c r="D44" s="13"/>
      <c r="E44" s="13">
        <v>75.64</v>
      </c>
      <c r="F44" s="5">
        <v>203433</v>
      </c>
    </row>
    <row r="45" spans="1:6" ht="15" customHeight="1" x14ac:dyDescent="0.35">
      <c r="A45" s="9" t="s">
        <v>59</v>
      </c>
      <c r="B45" s="25" t="s">
        <v>60</v>
      </c>
      <c r="C45" s="13">
        <v>274.95</v>
      </c>
      <c r="D45" s="13">
        <v>54.99</v>
      </c>
      <c r="E45" s="13">
        <v>329.94</v>
      </c>
      <c r="F45" s="5" t="s">
        <v>61</v>
      </c>
    </row>
    <row r="46" spans="1:6" ht="15" customHeight="1" x14ac:dyDescent="0.35">
      <c r="A46" s="9" t="s">
        <v>59</v>
      </c>
      <c r="B46" s="25" t="s">
        <v>62</v>
      </c>
      <c r="C46" s="13">
        <v>60.95</v>
      </c>
      <c r="D46" s="13"/>
      <c r="E46" s="13">
        <v>60.95</v>
      </c>
      <c r="F46" s="5" t="s">
        <v>61</v>
      </c>
    </row>
    <row r="47" spans="1:6" ht="15" customHeight="1" x14ac:dyDescent="0.35">
      <c r="A47" s="9" t="s">
        <v>63</v>
      </c>
      <c r="B47" s="25" t="s">
        <v>64</v>
      </c>
      <c r="C47" s="13">
        <v>165</v>
      </c>
      <c r="D47" s="13">
        <v>33</v>
      </c>
      <c r="E47" s="13">
        <v>198</v>
      </c>
      <c r="F47" s="5" t="s">
        <v>61</v>
      </c>
    </row>
    <row r="48" spans="1:6" ht="15" customHeight="1" x14ac:dyDescent="0.35">
      <c r="C48" s="12">
        <f>SUM(C43:C47)</f>
        <v>600.34999999999991</v>
      </c>
      <c r="D48" s="12">
        <f>SUM(D43:D47)</f>
        <v>92.75</v>
      </c>
      <c r="E48" s="12">
        <f>SUM(E43:E47)</f>
        <v>693.09999999999991</v>
      </c>
    </row>
    <row r="49" spans="1:6" ht="15" customHeight="1" x14ac:dyDescent="0.35">
      <c r="C49" s="13"/>
      <c r="D49" s="13"/>
      <c r="E49" s="13"/>
    </row>
    <row r="50" spans="1:6" ht="15" customHeight="1" x14ac:dyDescent="0.35">
      <c r="A50" s="6" t="s">
        <v>65</v>
      </c>
      <c r="C50" s="13"/>
      <c r="D50" s="13"/>
      <c r="E50" s="13"/>
    </row>
    <row r="51" spans="1:6" ht="15" customHeight="1" x14ac:dyDescent="0.35">
      <c r="A51" s="9" t="s">
        <v>66</v>
      </c>
      <c r="B51" s="2" t="s">
        <v>67</v>
      </c>
      <c r="C51" s="13">
        <v>2.69</v>
      </c>
      <c r="D51" s="13"/>
      <c r="E51" s="13">
        <v>2.69</v>
      </c>
      <c r="F51" s="5" t="s">
        <v>61</v>
      </c>
    </row>
    <row r="52" spans="1:6" ht="15" customHeight="1" x14ac:dyDescent="0.35">
      <c r="A52" s="9" t="s">
        <v>68</v>
      </c>
      <c r="B52" s="2" t="s">
        <v>69</v>
      </c>
      <c r="C52" s="13">
        <v>24.99</v>
      </c>
      <c r="D52" s="13">
        <v>5</v>
      </c>
      <c r="E52" s="13">
        <v>29.99</v>
      </c>
      <c r="F52" s="5" t="s">
        <v>61</v>
      </c>
    </row>
    <row r="53" spans="1:6" ht="15" customHeight="1" x14ac:dyDescent="0.35">
      <c r="A53" s="2" t="s">
        <v>70</v>
      </c>
      <c r="B53" s="2" t="s">
        <v>71</v>
      </c>
      <c r="C53" s="14">
        <v>10.58</v>
      </c>
      <c r="D53" s="14">
        <v>2.12</v>
      </c>
      <c r="E53" s="14">
        <v>12.7</v>
      </c>
      <c r="F53" s="5" t="s">
        <v>61</v>
      </c>
    </row>
    <row r="54" spans="1:6" ht="15" customHeight="1" x14ac:dyDescent="0.35">
      <c r="A54" s="9"/>
      <c r="B54" s="19"/>
      <c r="C54" s="12">
        <f>SUM(C51:C53)</f>
        <v>38.26</v>
      </c>
      <c r="D54" s="12">
        <f>SUM(D51:D53)</f>
        <v>7.12</v>
      </c>
      <c r="E54" s="12">
        <f>SUM(E51:E53)</f>
        <v>45.379999999999995</v>
      </c>
    </row>
    <row r="55" spans="1:6" ht="15" customHeight="1" x14ac:dyDescent="0.35">
      <c r="A55" s="9"/>
      <c r="B55" s="19"/>
      <c r="C55" s="13"/>
      <c r="D55" s="13"/>
      <c r="E55" s="13"/>
    </row>
    <row r="56" spans="1:6" ht="15" customHeight="1" x14ac:dyDescent="0.35">
      <c r="A56" s="6" t="s">
        <v>72</v>
      </c>
      <c r="B56" s="9"/>
      <c r="C56" s="14"/>
      <c r="D56" s="14"/>
      <c r="E56" s="14"/>
    </row>
    <row r="57" spans="1:6" ht="15" customHeight="1" x14ac:dyDescent="0.35">
      <c r="A57" s="9" t="s">
        <v>6</v>
      </c>
      <c r="B57" s="9" t="s">
        <v>7</v>
      </c>
      <c r="C57" s="14">
        <v>555.75</v>
      </c>
      <c r="D57" s="14"/>
      <c r="E57" s="14">
        <v>555.75</v>
      </c>
      <c r="F57" s="5" t="s">
        <v>8</v>
      </c>
    </row>
    <row r="58" spans="1:6" ht="15" customHeight="1" x14ac:dyDescent="0.35">
      <c r="A58" s="9" t="s">
        <v>73</v>
      </c>
      <c r="B58" s="9" t="s">
        <v>74</v>
      </c>
      <c r="C58" s="14">
        <v>73.83</v>
      </c>
      <c r="D58" s="14">
        <v>14.77</v>
      </c>
      <c r="E58" s="14">
        <v>88.6</v>
      </c>
      <c r="F58" s="5">
        <v>203426</v>
      </c>
    </row>
    <row r="59" spans="1:6" ht="15" customHeight="1" x14ac:dyDescent="0.35">
      <c r="A59" s="9" t="s">
        <v>12</v>
      </c>
      <c r="B59" s="2" t="s">
        <v>75</v>
      </c>
      <c r="C59" s="10">
        <v>46.1</v>
      </c>
      <c r="D59" s="10">
        <v>9.2200000000000006</v>
      </c>
      <c r="E59" s="10">
        <v>55.32</v>
      </c>
      <c r="F59" s="5" t="s">
        <v>8</v>
      </c>
    </row>
    <row r="60" spans="1:6" ht="15" customHeight="1" x14ac:dyDescent="0.35">
      <c r="A60" s="9" t="s">
        <v>12</v>
      </c>
      <c r="B60" s="2" t="s">
        <v>75</v>
      </c>
      <c r="C60" s="10">
        <v>25.57</v>
      </c>
      <c r="D60" s="10">
        <v>5.1100000000000003</v>
      </c>
      <c r="E60" s="10">
        <v>30.68</v>
      </c>
      <c r="F60" s="5" t="s">
        <v>8</v>
      </c>
    </row>
    <row r="61" spans="1:6" ht="15" customHeight="1" x14ac:dyDescent="0.35">
      <c r="A61" s="9" t="s">
        <v>76</v>
      </c>
      <c r="B61" s="9" t="s">
        <v>77</v>
      </c>
      <c r="C61" s="10">
        <v>410</v>
      </c>
      <c r="D61" s="10">
        <v>82</v>
      </c>
      <c r="E61" s="10">
        <v>492</v>
      </c>
      <c r="F61" s="5">
        <v>108948</v>
      </c>
    </row>
    <row r="62" spans="1:6" ht="15" customHeight="1" x14ac:dyDescent="0.35">
      <c r="C62" s="12">
        <f>SUM(C57:C61)</f>
        <v>1111.25</v>
      </c>
      <c r="D62" s="12">
        <f>SUM(D57:D61)</f>
        <v>111.1</v>
      </c>
      <c r="E62" s="12">
        <f>SUM(E57:E61)</f>
        <v>1222.3499999999999</v>
      </c>
    </row>
    <row r="63" spans="1:6" ht="15" customHeight="1" x14ac:dyDescent="0.35">
      <c r="C63" s="13"/>
      <c r="D63" s="13"/>
      <c r="E63" s="13"/>
    </row>
    <row r="64" spans="1:6" ht="15" customHeight="1" x14ac:dyDescent="0.35">
      <c r="A64" s="6" t="s">
        <v>78</v>
      </c>
      <c r="C64" s="14"/>
      <c r="D64" s="14"/>
      <c r="E64" s="14"/>
    </row>
    <row r="65" spans="1:8" ht="15" customHeight="1" x14ac:dyDescent="0.35">
      <c r="A65" s="9" t="s">
        <v>6</v>
      </c>
      <c r="B65" s="2" t="s">
        <v>7</v>
      </c>
      <c r="C65" s="14">
        <v>295.10000000000002</v>
      </c>
      <c r="D65" s="14"/>
      <c r="E65" s="14">
        <v>295.10000000000002</v>
      </c>
      <c r="F65" s="5" t="s">
        <v>8</v>
      </c>
    </row>
    <row r="66" spans="1:8" ht="15" customHeight="1" x14ac:dyDescent="0.35">
      <c r="A66" s="9" t="s">
        <v>6</v>
      </c>
      <c r="B66" s="2" t="s">
        <v>7</v>
      </c>
      <c r="C66" s="14">
        <v>200</v>
      </c>
      <c r="D66" s="14"/>
      <c r="E66" s="14">
        <v>200</v>
      </c>
      <c r="F66" s="5" t="s">
        <v>8</v>
      </c>
    </row>
    <row r="67" spans="1:8" ht="15" customHeight="1" x14ac:dyDescent="0.35">
      <c r="A67" s="9" t="s">
        <v>6</v>
      </c>
      <c r="B67" s="2" t="s">
        <v>7</v>
      </c>
      <c r="C67" s="14">
        <v>123.87</v>
      </c>
      <c r="D67" s="14"/>
      <c r="E67" s="14">
        <v>123.87</v>
      </c>
      <c r="F67" s="5" t="s">
        <v>8</v>
      </c>
    </row>
    <row r="68" spans="1:8" ht="15" customHeight="1" x14ac:dyDescent="0.35">
      <c r="A68" s="9" t="s">
        <v>79</v>
      </c>
      <c r="B68" s="2" t="s">
        <v>13</v>
      </c>
      <c r="C68" s="14">
        <v>339.12</v>
      </c>
      <c r="D68" s="14">
        <v>67.819999999999993</v>
      </c>
      <c r="E68" s="14">
        <v>406.94</v>
      </c>
      <c r="F68" s="5" t="s">
        <v>8</v>
      </c>
      <c r="H68" s="26"/>
    </row>
    <row r="69" spans="1:8" ht="15" customHeight="1" x14ac:dyDescent="0.35">
      <c r="A69" s="9" t="s">
        <v>32</v>
      </c>
      <c r="B69" s="2" t="s">
        <v>80</v>
      </c>
      <c r="C69" s="10">
        <v>30.49</v>
      </c>
      <c r="D69" s="10">
        <v>6.1</v>
      </c>
      <c r="E69" s="10">
        <f>SUM(C69:D69)</f>
        <v>36.589999999999996</v>
      </c>
      <c r="F69" s="5" t="s">
        <v>8</v>
      </c>
      <c r="H69" s="26"/>
    </row>
    <row r="70" spans="1:8" ht="15" customHeight="1" x14ac:dyDescent="0.35">
      <c r="A70" s="9" t="s">
        <v>81</v>
      </c>
      <c r="B70" s="2" t="s">
        <v>82</v>
      </c>
      <c r="C70" s="10">
        <v>358</v>
      </c>
      <c r="D70" s="10"/>
      <c r="E70" s="10">
        <v>358</v>
      </c>
      <c r="F70" s="5">
        <v>108949</v>
      </c>
      <c r="H70" s="26"/>
    </row>
    <row r="71" spans="1:8" ht="15" customHeight="1" x14ac:dyDescent="0.35">
      <c r="A71" s="9" t="s">
        <v>83</v>
      </c>
      <c r="B71" s="2" t="s">
        <v>84</v>
      </c>
      <c r="C71" s="10">
        <v>360</v>
      </c>
      <c r="D71" s="10">
        <v>72</v>
      </c>
      <c r="E71" s="10">
        <v>432</v>
      </c>
      <c r="F71" s="5">
        <v>108950</v>
      </c>
      <c r="H71" s="26"/>
    </row>
    <row r="72" spans="1:8" ht="15" customHeight="1" x14ac:dyDescent="0.35">
      <c r="A72" s="9" t="s">
        <v>83</v>
      </c>
      <c r="B72" s="2" t="s">
        <v>85</v>
      </c>
      <c r="C72" s="10">
        <v>220</v>
      </c>
      <c r="D72" s="10">
        <v>44</v>
      </c>
      <c r="E72" s="10">
        <v>264</v>
      </c>
      <c r="F72" s="5">
        <v>108950</v>
      </c>
      <c r="H72" s="26"/>
    </row>
    <row r="73" spans="1:8" ht="15" customHeight="1" x14ac:dyDescent="0.35">
      <c r="A73" s="9" t="s">
        <v>86</v>
      </c>
      <c r="B73" s="2" t="s">
        <v>87</v>
      </c>
      <c r="C73" s="10">
        <v>43.2</v>
      </c>
      <c r="D73" s="10"/>
      <c r="E73" s="10">
        <v>43.2</v>
      </c>
      <c r="F73" s="5">
        <v>108951</v>
      </c>
    </row>
    <row r="74" spans="1:8" ht="15" customHeight="1" x14ac:dyDescent="0.35">
      <c r="A74" s="24"/>
      <c r="B74" s="18"/>
      <c r="C74" s="12">
        <f>SUM(C65:C73)</f>
        <v>1969.78</v>
      </c>
      <c r="D74" s="12">
        <f>SUM(D65:D73)</f>
        <v>189.92</v>
      </c>
      <c r="E74" s="12">
        <f>SUM(E65:E73)</f>
        <v>2159.6999999999998</v>
      </c>
    </row>
    <row r="75" spans="1:8" ht="15" customHeight="1" x14ac:dyDescent="0.35">
      <c r="A75" s="24"/>
      <c r="B75" s="18"/>
      <c r="C75" s="13"/>
      <c r="D75" s="13"/>
      <c r="E75" s="13"/>
    </row>
    <row r="76" spans="1:8" ht="15" customHeight="1" x14ac:dyDescent="0.35">
      <c r="A76" s="27" t="s">
        <v>88</v>
      </c>
      <c r="B76" s="18"/>
      <c r="C76" s="13"/>
      <c r="D76" s="13"/>
      <c r="E76" s="13"/>
    </row>
    <row r="77" spans="1:8" ht="15" customHeight="1" x14ac:dyDescent="0.35">
      <c r="A77" s="24" t="s">
        <v>89</v>
      </c>
      <c r="B77" s="28" t="s">
        <v>90</v>
      </c>
      <c r="C77" s="13">
        <v>313.33</v>
      </c>
      <c r="D77" s="13">
        <v>62.67</v>
      </c>
      <c r="E77" s="13">
        <v>376</v>
      </c>
      <c r="F77" s="5">
        <v>203434</v>
      </c>
    </row>
    <row r="78" spans="1:8" ht="15" customHeight="1" x14ac:dyDescent="0.35">
      <c r="A78" s="29" t="s">
        <v>89</v>
      </c>
      <c r="B78" s="30" t="s">
        <v>91</v>
      </c>
      <c r="C78" s="13">
        <v>1270</v>
      </c>
      <c r="D78" s="13">
        <v>254</v>
      </c>
      <c r="E78" s="13">
        <v>1524</v>
      </c>
      <c r="F78" s="5">
        <v>203434</v>
      </c>
    </row>
    <row r="79" spans="1:8" ht="15" customHeight="1" x14ac:dyDescent="0.35">
      <c r="A79" s="29" t="s">
        <v>89</v>
      </c>
      <c r="B79" s="30" t="s">
        <v>92</v>
      </c>
      <c r="C79" s="13">
        <v>130</v>
      </c>
      <c r="D79" s="13">
        <v>26</v>
      </c>
      <c r="E79" s="13">
        <v>156</v>
      </c>
      <c r="F79" s="5">
        <v>108953</v>
      </c>
    </row>
    <row r="80" spans="1:8" ht="15" customHeight="1" x14ac:dyDescent="0.35">
      <c r="A80" s="24"/>
      <c r="B80" s="18"/>
      <c r="C80" s="12">
        <f>SUM(C77:C79)</f>
        <v>1713.33</v>
      </c>
      <c r="D80" s="12">
        <f>SUM(D77:D79)</f>
        <v>342.67</v>
      </c>
      <c r="E80" s="12">
        <f>SUM(E77:E79)</f>
        <v>2056</v>
      </c>
    </row>
    <row r="81" spans="1:6" ht="15" customHeight="1" x14ac:dyDescent="0.35">
      <c r="A81" s="24"/>
      <c r="B81" s="18"/>
      <c r="C81" s="13"/>
      <c r="D81" s="13"/>
      <c r="E81" s="13"/>
    </row>
    <row r="82" spans="1:6" ht="15" customHeight="1" x14ac:dyDescent="0.35">
      <c r="A82" s="6" t="s">
        <v>93</v>
      </c>
      <c r="B82" s="19"/>
      <c r="C82" s="14"/>
      <c r="D82" s="14"/>
      <c r="E82" s="14"/>
    </row>
    <row r="83" spans="1:6" ht="15" customHeight="1" x14ac:dyDescent="0.35">
      <c r="A83" s="2" t="s">
        <v>94</v>
      </c>
      <c r="B83" s="9" t="s">
        <v>95</v>
      </c>
      <c r="C83" s="13">
        <v>132.25</v>
      </c>
      <c r="D83" s="13">
        <v>26.45</v>
      </c>
      <c r="E83" s="13">
        <v>158.69999999999999</v>
      </c>
      <c r="F83" s="5" t="s">
        <v>61</v>
      </c>
    </row>
    <row r="84" spans="1:6" ht="15" customHeight="1" x14ac:dyDescent="0.35">
      <c r="A84" s="2" t="s">
        <v>94</v>
      </c>
      <c r="B84" s="9" t="s">
        <v>96</v>
      </c>
      <c r="C84" s="13">
        <v>23.5</v>
      </c>
      <c r="D84" s="13">
        <v>4.7</v>
      </c>
      <c r="E84" s="13">
        <v>28.2</v>
      </c>
      <c r="F84" s="5" t="s">
        <v>61</v>
      </c>
    </row>
    <row r="85" spans="1:6" ht="15" customHeight="1" x14ac:dyDescent="0.35">
      <c r="A85" s="9" t="s">
        <v>97</v>
      </c>
      <c r="B85" s="2" t="s">
        <v>98</v>
      </c>
      <c r="C85" s="14">
        <v>200</v>
      </c>
      <c r="D85" s="14"/>
      <c r="E85" s="14">
        <v>200</v>
      </c>
      <c r="F85" s="5">
        <v>108954</v>
      </c>
    </row>
    <row r="86" spans="1:6" ht="15" customHeight="1" x14ac:dyDescent="0.35">
      <c r="A86" s="9" t="s">
        <v>99</v>
      </c>
      <c r="B86" s="18" t="s">
        <v>100</v>
      </c>
      <c r="C86" s="14">
        <v>410</v>
      </c>
      <c r="D86" s="14">
        <v>82</v>
      </c>
      <c r="E86" s="13">
        <v>492</v>
      </c>
      <c r="F86" s="5">
        <v>108955</v>
      </c>
    </row>
    <row r="87" spans="1:6" ht="15" customHeight="1" x14ac:dyDescent="0.35">
      <c r="A87" s="9" t="s">
        <v>101</v>
      </c>
      <c r="B87" s="18" t="s">
        <v>102</v>
      </c>
      <c r="C87" s="14">
        <v>670</v>
      </c>
      <c r="D87" s="14">
        <v>134</v>
      </c>
      <c r="E87" s="13">
        <v>804</v>
      </c>
      <c r="F87" s="5">
        <v>108956</v>
      </c>
    </row>
    <row r="88" spans="1:6" ht="15" customHeight="1" x14ac:dyDescent="0.35">
      <c r="A88" s="9" t="s">
        <v>103</v>
      </c>
      <c r="B88" s="18" t="s">
        <v>104</v>
      </c>
      <c r="C88" s="14">
        <v>595</v>
      </c>
      <c r="D88" s="14">
        <v>119</v>
      </c>
      <c r="E88" s="31">
        <v>714</v>
      </c>
      <c r="F88" s="5">
        <v>108957</v>
      </c>
    </row>
    <row r="89" spans="1:6" ht="15" customHeight="1" x14ac:dyDescent="0.35">
      <c r="A89" s="6"/>
      <c r="B89" s="19"/>
      <c r="C89" s="12">
        <f>SUM(C83:C88)</f>
        <v>2030.75</v>
      </c>
      <c r="D89" s="12">
        <f>SUM(D83:D88)</f>
        <v>366.15</v>
      </c>
      <c r="E89" s="12">
        <f>SUM(E83:E88)</f>
        <v>2396.9</v>
      </c>
    </row>
    <row r="90" spans="1:6" ht="15" customHeight="1" x14ac:dyDescent="0.35">
      <c r="A90" s="6"/>
      <c r="B90" s="19"/>
      <c r="C90" s="13"/>
      <c r="D90" s="13"/>
      <c r="E90" s="13"/>
    </row>
    <row r="91" spans="1:6" ht="15" customHeight="1" x14ac:dyDescent="0.35">
      <c r="A91" s="32" t="s">
        <v>105</v>
      </c>
      <c r="B91" s="32"/>
      <c r="C91" s="14"/>
      <c r="D91" s="14"/>
      <c r="E91" s="14"/>
    </row>
    <row r="92" spans="1:6" ht="15" customHeight="1" x14ac:dyDescent="0.35">
      <c r="A92" s="25" t="s">
        <v>16</v>
      </c>
      <c r="B92" s="33" t="s">
        <v>106</v>
      </c>
      <c r="C92" s="14">
        <v>25.98</v>
      </c>
      <c r="D92" s="14">
        <v>5.19</v>
      </c>
      <c r="E92" s="13">
        <f>SUM(C92:D92)</f>
        <v>31.17</v>
      </c>
      <c r="F92" s="20" t="s">
        <v>8</v>
      </c>
    </row>
    <row r="93" spans="1:6" ht="15" customHeight="1" x14ac:dyDescent="0.35">
      <c r="C93" s="12">
        <f>SUM(C92:C92)</f>
        <v>25.98</v>
      </c>
      <c r="D93" s="12">
        <f>SUM(D92:D92)</f>
        <v>5.19</v>
      </c>
      <c r="E93" s="12">
        <f>SUM(E92)</f>
        <v>31.17</v>
      </c>
    </row>
    <row r="94" spans="1:6" ht="15" customHeight="1" x14ac:dyDescent="0.35">
      <c r="C94" s="13"/>
      <c r="D94" s="13"/>
      <c r="E94" s="13"/>
    </row>
    <row r="95" spans="1:6" ht="15" customHeight="1" x14ac:dyDescent="0.35">
      <c r="A95" s="6" t="s">
        <v>107</v>
      </c>
      <c r="C95" s="13"/>
      <c r="D95" s="13"/>
      <c r="E95" s="35"/>
      <c r="F95" s="36"/>
    </row>
    <row r="96" spans="1:6" ht="15" customHeight="1" x14ac:dyDescent="0.35">
      <c r="A96" s="37" t="s">
        <v>86</v>
      </c>
      <c r="B96" s="38" t="s">
        <v>108</v>
      </c>
      <c r="C96" s="35">
        <v>14402.67</v>
      </c>
      <c r="D96" s="35"/>
      <c r="E96" s="35">
        <v>14402.67</v>
      </c>
      <c r="F96" s="36" t="s">
        <v>109</v>
      </c>
    </row>
    <row r="97" spans="1:17" ht="15" customHeight="1" x14ac:dyDescent="0.35">
      <c r="A97" s="37" t="s">
        <v>110</v>
      </c>
      <c r="B97" s="38" t="s">
        <v>111</v>
      </c>
      <c r="C97" s="35">
        <v>4645.07</v>
      </c>
      <c r="D97" s="35"/>
      <c r="E97" s="40">
        <v>4645.07</v>
      </c>
      <c r="F97" s="36">
        <v>108958</v>
      </c>
    </row>
    <row r="98" spans="1:17" ht="15" customHeight="1" x14ac:dyDescent="0.35">
      <c r="A98" s="37" t="s">
        <v>112</v>
      </c>
      <c r="B98" s="38" t="s">
        <v>113</v>
      </c>
      <c r="C98" s="35">
        <v>5115.01</v>
      </c>
      <c r="D98" s="35"/>
      <c r="E98" s="13">
        <v>5115.01</v>
      </c>
      <c r="F98" s="5">
        <v>108959</v>
      </c>
    </row>
    <row r="99" spans="1:17" ht="15" customHeight="1" x14ac:dyDescent="0.35">
      <c r="C99" s="12">
        <f>SUM(C96:C98)</f>
        <v>24162.75</v>
      </c>
      <c r="D99" s="12">
        <v>0</v>
      </c>
      <c r="E99" s="12">
        <f>SUM(E96:E98)</f>
        <v>24162.75</v>
      </c>
    </row>
    <row r="100" spans="1:17" ht="15" customHeight="1" x14ac:dyDescent="0.35">
      <c r="C100" s="31"/>
      <c r="D100" s="31"/>
      <c r="E100" s="31"/>
    </row>
    <row r="101" spans="1:17" ht="15" customHeight="1" x14ac:dyDescent="0.35">
      <c r="B101" s="41" t="s">
        <v>114</v>
      </c>
      <c r="C101" s="12">
        <f>SUM(+C93+C13+C62+C31+C24+C40+C74+C48+C99+C54+C181+C80+C89)</f>
        <v>35063.909999999996</v>
      </c>
      <c r="D101" s="12">
        <f>SUM(+D93+D13+D62+D31+D24+D40+D74+D48+D99+D54+D181+D80+D89)</f>
        <v>1399.29</v>
      </c>
      <c r="E101" s="12">
        <f>SUM(+E93+E13+E62+E31+E24+E40+E74+E48+E99+E54+E181+E80+E89)</f>
        <v>36463.200000000004</v>
      </c>
      <c r="G101" s="37"/>
    </row>
    <row r="102" spans="1:17" ht="15" customHeight="1" x14ac:dyDescent="0.35">
      <c r="B102" s="42"/>
      <c r="C102" s="13"/>
      <c r="D102" s="13"/>
      <c r="E102" s="13"/>
      <c r="G102" s="37"/>
    </row>
    <row r="103" spans="1:17" ht="15" customHeight="1" x14ac:dyDescent="0.35">
      <c r="A103" s="43" t="s">
        <v>115</v>
      </c>
      <c r="B103" s="42"/>
      <c r="C103" s="13"/>
      <c r="D103" s="13"/>
      <c r="E103" s="13"/>
      <c r="G103" s="37"/>
      <c r="K103" s="18"/>
    </row>
    <row r="104" spans="1:17" ht="15" customHeight="1" x14ac:dyDescent="0.35">
      <c r="A104" s="43"/>
      <c r="B104" s="42"/>
      <c r="C104" s="13"/>
      <c r="D104" s="13"/>
      <c r="E104" s="13"/>
    </row>
    <row r="105" spans="1:17" ht="15" customHeight="1" x14ac:dyDescent="0.35">
      <c r="A105" s="43"/>
      <c r="B105" s="18"/>
      <c r="C105" s="44"/>
      <c r="D105" s="44"/>
      <c r="E105" s="44"/>
    </row>
    <row r="106" spans="1:17" ht="15" customHeight="1" x14ac:dyDescent="0.35">
      <c r="A106" s="43" t="s">
        <v>116</v>
      </c>
      <c r="B106" s="2" t="s">
        <v>117</v>
      </c>
      <c r="C106" s="4" t="s">
        <v>118</v>
      </c>
      <c r="D106" s="45">
        <v>385</v>
      </c>
      <c r="E106" s="45"/>
      <c r="F106" s="5">
        <v>100186</v>
      </c>
    </row>
    <row r="107" spans="1:17" ht="15" customHeight="1" x14ac:dyDescent="0.35">
      <c r="A107" s="43" t="s">
        <v>119</v>
      </c>
      <c r="B107" s="2" t="s">
        <v>120</v>
      </c>
      <c r="C107" s="4" t="s">
        <v>118</v>
      </c>
      <c r="D107" s="45">
        <v>495</v>
      </c>
      <c r="E107" s="45"/>
      <c r="F107" s="5">
        <v>100187</v>
      </c>
    </row>
    <row r="108" spans="1:17" ht="15" customHeight="1" x14ac:dyDescent="0.35">
      <c r="A108" s="43" t="s">
        <v>121</v>
      </c>
      <c r="B108" s="2" t="s">
        <v>122</v>
      </c>
      <c r="C108" s="4" t="s">
        <v>118</v>
      </c>
      <c r="D108" s="45">
        <v>250</v>
      </c>
      <c r="E108" s="45"/>
      <c r="F108" s="5">
        <v>100188</v>
      </c>
      <c r="H108" s="37"/>
      <c r="Q108" s="18"/>
    </row>
    <row r="109" spans="1:17" ht="15" customHeight="1" x14ac:dyDescent="0.35">
      <c r="A109" s="43" t="s">
        <v>123</v>
      </c>
      <c r="B109" s="2" t="s">
        <v>124</v>
      </c>
      <c r="C109" s="4" t="s">
        <v>118</v>
      </c>
      <c r="D109" s="45">
        <v>150</v>
      </c>
      <c r="E109" s="45"/>
      <c r="F109" s="5">
        <v>100189</v>
      </c>
      <c r="H109" s="37"/>
    </row>
    <row r="110" spans="1:17" ht="15" customHeight="1" x14ac:dyDescent="0.35">
      <c r="A110" s="43"/>
      <c r="D110" s="1"/>
      <c r="E110" s="45"/>
      <c r="H110" s="37"/>
    </row>
    <row r="111" spans="1:17" s="37" customFormat="1" ht="15" customHeight="1" x14ac:dyDescent="0.35">
      <c r="A111" s="9"/>
      <c r="B111" s="2"/>
      <c r="C111" s="10"/>
      <c r="D111" s="4"/>
      <c r="E111" s="4"/>
      <c r="F111" s="5"/>
      <c r="G111" s="2"/>
      <c r="H111" s="2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workbookViewId="0">
      <selection activeCell="I27" sqref="I27"/>
    </sheetView>
  </sheetViews>
  <sheetFormatPr defaultColWidth="8.8984375" defaultRowHeight="13.85" x14ac:dyDescent="0.25"/>
  <cols>
    <col min="1" max="1" width="38.09765625" style="54" customWidth="1"/>
    <col min="2" max="2" width="33.3984375" style="54" customWidth="1"/>
    <col min="3" max="3" width="14" style="56" customWidth="1"/>
    <col min="4" max="4" width="10.59765625" style="56" customWidth="1"/>
    <col min="5" max="5" width="14.69921875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8.09765625" style="54" customWidth="1"/>
    <col min="258" max="258" width="33.3984375" style="54" customWidth="1"/>
    <col min="259" max="259" width="14" style="54" customWidth="1"/>
    <col min="260" max="260" width="10.59765625" style="54" customWidth="1"/>
    <col min="261" max="261" width="14.69921875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8.09765625" style="54" customWidth="1"/>
    <col min="514" max="514" width="33.3984375" style="54" customWidth="1"/>
    <col min="515" max="515" width="14" style="54" customWidth="1"/>
    <col min="516" max="516" width="10.59765625" style="54" customWidth="1"/>
    <col min="517" max="517" width="14.69921875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8.09765625" style="54" customWidth="1"/>
    <col min="770" max="770" width="33.3984375" style="54" customWidth="1"/>
    <col min="771" max="771" width="14" style="54" customWidth="1"/>
    <col min="772" max="772" width="10.59765625" style="54" customWidth="1"/>
    <col min="773" max="773" width="14.69921875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8.09765625" style="54" customWidth="1"/>
    <col min="1026" max="1026" width="33.3984375" style="54" customWidth="1"/>
    <col min="1027" max="1027" width="14" style="54" customWidth="1"/>
    <col min="1028" max="1028" width="10.59765625" style="54" customWidth="1"/>
    <col min="1029" max="1029" width="14.69921875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8.09765625" style="54" customWidth="1"/>
    <col min="1282" max="1282" width="33.3984375" style="54" customWidth="1"/>
    <col min="1283" max="1283" width="14" style="54" customWidth="1"/>
    <col min="1284" max="1284" width="10.59765625" style="54" customWidth="1"/>
    <col min="1285" max="1285" width="14.69921875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8.09765625" style="54" customWidth="1"/>
    <col min="1538" max="1538" width="33.3984375" style="54" customWidth="1"/>
    <col min="1539" max="1539" width="14" style="54" customWidth="1"/>
    <col min="1540" max="1540" width="10.59765625" style="54" customWidth="1"/>
    <col min="1541" max="1541" width="14.69921875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8.09765625" style="54" customWidth="1"/>
    <col min="1794" max="1794" width="33.3984375" style="54" customWidth="1"/>
    <col min="1795" max="1795" width="14" style="54" customWidth="1"/>
    <col min="1796" max="1796" width="10.59765625" style="54" customWidth="1"/>
    <col min="1797" max="1797" width="14.69921875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8.09765625" style="54" customWidth="1"/>
    <col min="2050" max="2050" width="33.3984375" style="54" customWidth="1"/>
    <col min="2051" max="2051" width="14" style="54" customWidth="1"/>
    <col min="2052" max="2052" width="10.59765625" style="54" customWidth="1"/>
    <col min="2053" max="2053" width="14.69921875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8.09765625" style="54" customWidth="1"/>
    <col min="2306" max="2306" width="33.3984375" style="54" customWidth="1"/>
    <col min="2307" max="2307" width="14" style="54" customWidth="1"/>
    <col min="2308" max="2308" width="10.59765625" style="54" customWidth="1"/>
    <col min="2309" max="2309" width="14.69921875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8.09765625" style="54" customWidth="1"/>
    <col min="2562" max="2562" width="33.3984375" style="54" customWidth="1"/>
    <col min="2563" max="2563" width="14" style="54" customWidth="1"/>
    <col min="2564" max="2564" width="10.59765625" style="54" customWidth="1"/>
    <col min="2565" max="2565" width="14.69921875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8.09765625" style="54" customWidth="1"/>
    <col min="2818" max="2818" width="33.3984375" style="54" customWidth="1"/>
    <col min="2819" max="2819" width="14" style="54" customWidth="1"/>
    <col min="2820" max="2820" width="10.59765625" style="54" customWidth="1"/>
    <col min="2821" max="2821" width="14.69921875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8.09765625" style="54" customWidth="1"/>
    <col min="3074" max="3074" width="33.3984375" style="54" customWidth="1"/>
    <col min="3075" max="3075" width="14" style="54" customWidth="1"/>
    <col min="3076" max="3076" width="10.59765625" style="54" customWidth="1"/>
    <col min="3077" max="3077" width="14.69921875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8.09765625" style="54" customWidth="1"/>
    <col min="3330" max="3330" width="33.3984375" style="54" customWidth="1"/>
    <col min="3331" max="3331" width="14" style="54" customWidth="1"/>
    <col min="3332" max="3332" width="10.59765625" style="54" customWidth="1"/>
    <col min="3333" max="3333" width="14.69921875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8.09765625" style="54" customWidth="1"/>
    <col min="3586" max="3586" width="33.3984375" style="54" customWidth="1"/>
    <col min="3587" max="3587" width="14" style="54" customWidth="1"/>
    <col min="3588" max="3588" width="10.59765625" style="54" customWidth="1"/>
    <col min="3589" max="3589" width="14.69921875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8.09765625" style="54" customWidth="1"/>
    <col min="3842" max="3842" width="33.3984375" style="54" customWidth="1"/>
    <col min="3843" max="3843" width="14" style="54" customWidth="1"/>
    <col min="3844" max="3844" width="10.59765625" style="54" customWidth="1"/>
    <col min="3845" max="3845" width="14.69921875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8.09765625" style="54" customWidth="1"/>
    <col min="4098" max="4098" width="33.3984375" style="54" customWidth="1"/>
    <col min="4099" max="4099" width="14" style="54" customWidth="1"/>
    <col min="4100" max="4100" width="10.59765625" style="54" customWidth="1"/>
    <col min="4101" max="4101" width="14.69921875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8.09765625" style="54" customWidth="1"/>
    <col min="4354" max="4354" width="33.3984375" style="54" customWidth="1"/>
    <col min="4355" max="4355" width="14" style="54" customWidth="1"/>
    <col min="4356" max="4356" width="10.59765625" style="54" customWidth="1"/>
    <col min="4357" max="4357" width="14.69921875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8.09765625" style="54" customWidth="1"/>
    <col min="4610" max="4610" width="33.3984375" style="54" customWidth="1"/>
    <col min="4611" max="4611" width="14" style="54" customWidth="1"/>
    <col min="4612" max="4612" width="10.59765625" style="54" customWidth="1"/>
    <col min="4613" max="4613" width="14.69921875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8.09765625" style="54" customWidth="1"/>
    <col min="4866" max="4866" width="33.3984375" style="54" customWidth="1"/>
    <col min="4867" max="4867" width="14" style="54" customWidth="1"/>
    <col min="4868" max="4868" width="10.59765625" style="54" customWidth="1"/>
    <col min="4869" max="4869" width="14.69921875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8.09765625" style="54" customWidth="1"/>
    <col min="5122" max="5122" width="33.3984375" style="54" customWidth="1"/>
    <col min="5123" max="5123" width="14" style="54" customWidth="1"/>
    <col min="5124" max="5124" width="10.59765625" style="54" customWidth="1"/>
    <col min="5125" max="5125" width="14.69921875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8.09765625" style="54" customWidth="1"/>
    <col min="5378" max="5378" width="33.3984375" style="54" customWidth="1"/>
    <col min="5379" max="5379" width="14" style="54" customWidth="1"/>
    <col min="5380" max="5380" width="10.59765625" style="54" customWidth="1"/>
    <col min="5381" max="5381" width="14.69921875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8.09765625" style="54" customWidth="1"/>
    <col min="5634" max="5634" width="33.3984375" style="54" customWidth="1"/>
    <col min="5635" max="5635" width="14" style="54" customWidth="1"/>
    <col min="5636" max="5636" width="10.59765625" style="54" customWidth="1"/>
    <col min="5637" max="5637" width="14.69921875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8.09765625" style="54" customWidth="1"/>
    <col min="5890" max="5890" width="33.3984375" style="54" customWidth="1"/>
    <col min="5891" max="5891" width="14" style="54" customWidth="1"/>
    <col min="5892" max="5892" width="10.59765625" style="54" customWidth="1"/>
    <col min="5893" max="5893" width="14.69921875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8.09765625" style="54" customWidth="1"/>
    <col min="6146" max="6146" width="33.3984375" style="54" customWidth="1"/>
    <col min="6147" max="6147" width="14" style="54" customWidth="1"/>
    <col min="6148" max="6148" width="10.59765625" style="54" customWidth="1"/>
    <col min="6149" max="6149" width="14.69921875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8.09765625" style="54" customWidth="1"/>
    <col min="6402" max="6402" width="33.3984375" style="54" customWidth="1"/>
    <col min="6403" max="6403" width="14" style="54" customWidth="1"/>
    <col min="6404" max="6404" width="10.59765625" style="54" customWidth="1"/>
    <col min="6405" max="6405" width="14.69921875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8.09765625" style="54" customWidth="1"/>
    <col min="6658" max="6658" width="33.3984375" style="54" customWidth="1"/>
    <col min="6659" max="6659" width="14" style="54" customWidth="1"/>
    <col min="6660" max="6660" width="10.59765625" style="54" customWidth="1"/>
    <col min="6661" max="6661" width="14.69921875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8.09765625" style="54" customWidth="1"/>
    <col min="6914" max="6914" width="33.3984375" style="54" customWidth="1"/>
    <col min="6915" max="6915" width="14" style="54" customWidth="1"/>
    <col min="6916" max="6916" width="10.59765625" style="54" customWidth="1"/>
    <col min="6917" max="6917" width="14.69921875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8.09765625" style="54" customWidth="1"/>
    <col min="7170" max="7170" width="33.3984375" style="54" customWidth="1"/>
    <col min="7171" max="7171" width="14" style="54" customWidth="1"/>
    <col min="7172" max="7172" width="10.59765625" style="54" customWidth="1"/>
    <col min="7173" max="7173" width="14.69921875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8.09765625" style="54" customWidth="1"/>
    <col min="7426" max="7426" width="33.3984375" style="54" customWidth="1"/>
    <col min="7427" max="7427" width="14" style="54" customWidth="1"/>
    <col min="7428" max="7428" width="10.59765625" style="54" customWidth="1"/>
    <col min="7429" max="7429" width="14.69921875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8.09765625" style="54" customWidth="1"/>
    <col min="7682" max="7682" width="33.3984375" style="54" customWidth="1"/>
    <col min="7683" max="7683" width="14" style="54" customWidth="1"/>
    <col min="7684" max="7684" width="10.59765625" style="54" customWidth="1"/>
    <col min="7685" max="7685" width="14.69921875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8.09765625" style="54" customWidth="1"/>
    <col min="7938" max="7938" width="33.3984375" style="54" customWidth="1"/>
    <col min="7939" max="7939" width="14" style="54" customWidth="1"/>
    <col min="7940" max="7940" width="10.59765625" style="54" customWidth="1"/>
    <col min="7941" max="7941" width="14.69921875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8.09765625" style="54" customWidth="1"/>
    <col min="8194" max="8194" width="33.3984375" style="54" customWidth="1"/>
    <col min="8195" max="8195" width="14" style="54" customWidth="1"/>
    <col min="8196" max="8196" width="10.59765625" style="54" customWidth="1"/>
    <col min="8197" max="8197" width="14.69921875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8.09765625" style="54" customWidth="1"/>
    <col min="8450" max="8450" width="33.3984375" style="54" customWidth="1"/>
    <col min="8451" max="8451" width="14" style="54" customWidth="1"/>
    <col min="8452" max="8452" width="10.59765625" style="54" customWidth="1"/>
    <col min="8453" max="8453" width="14.69921875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8.09765625" style="54" customWidth="1"/>
    <col min="8706" max="8706" width="33.3984375" style="54" customWidth="1"/>
    <col min="8707" max="8707" width="14" style="54" customWidth="1"/>
    <col min="8708" max="8708" width="10.59765625" style="54" customWidth="1"/>
    <col min="8709" max="8709" width="14.69921875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8.09765625" style="54" customWidth="1"/>
    <col min="8962" max="8962" width="33.3984375" style="54" customWidth="1"/>
    <col min="8963" max="8963" width="14" style="54" customWidth="1"/>
    <col min="8964" max="8964" width="10.59765625" style="54" customWidth="1"/>
    <col min="8965" max="8965" width="14.69921875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8.09765625" style="54" customWidth="1"/>
    <col min="9218" max="9218" width="33.3984375" style="54" customWidth="1"/>
    <col min="9219" max="9219" width="14" style="54" customWidth="1"/>
    <col min="9220" max="9220" width="10.59765625" style="54" customWidth="1"/>
    <col min="9221" max="9221" width="14.69921875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8.09765625" style="54" customWidth="1"/>
    <col min="9474" max="9474" width="33.3984375" style="54" customWidth="1"/>
    <col min="9475" max="9475" width="14" style="54" customWidth="1"/>
    <col min="9476" max="9476" width="10.59765625" style="54" customWidth="1"/>
    <col min="9477" max="9477" width="14.69921875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8.09765625" style="54" customWidth="1"/>
    <col min="9730" max="9730" width="33.3984375" style="54" customWidth="1"/>
    <col min="9731" max="9731" width="14" style="54" customWidth="1"/>
    <col min="9732" max="9732" width="10.59765625" style="54" customWidth="1"/>
    <col min="9733" max="9733" width="14.69921875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8.09765625" style="54" customWidth="1"/>
    <col min="9986" max="9986" width="33.3984375" style="54" customWidth="1"/>
    <col min="9987" max="9987" width="14" style="54" customWidth="1"/>
    <col min="9988" max="9988" width="10.59765625" style="54" customWidth="1"/>
    <col min="9989" max="9989" width="14.69921875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8.09765625" style="54" customWidth="1"/>
    <col min="10242" max="10242" width="33.3984375" style="54" customWidth="1"/>
    <col min="10243" max="10243" width="14" style="54" customWidth="1"/>
    <col min="10244" max="10244" width="10.59765625" style="54" customWidth="1"/>
    <col min="10245" max="10245" width="14.69921875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8.09765625" style="54" customWidth="1"/>
    <col min="10498" max="10498" width="33.3984375" style="54" customWidth="1"/>
    <col min="10499" max="10499" width="14" style="54" customWidth="1"/>
    <col min="10500" max="10500" width="10.59765625" style="54" customWidth="1"/>
    <col min="10501" max="10501" width="14.69921875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8.09765625" style="54" customWidth="1"/>
    <col min="10754" max="10754" width="33.3984375" style="54" customWidth="1"/>
    <col min="10755" max="10755" width="14" style="54" customWidth="1"/>
    <col min="10756" max="10756" width="10.59765625" style="54" customWidth="1"/>
    <col min="10757" max="10757" width="14.69921875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8.09765625" style="54" customWidth="1"/>
    <col min="11010" max="11010" width="33.3984375" style="54" customWidth="1"/>
    <col min="11011" max="11011" width="14" style="54" customWidth="1"/>
    <col min="11012" max="11012" width="10.59765625" style="54" customWidth="1"/>
    <col min="11013" max="11013" width="14.69921875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8.09765625" style="54" customWidth="1"/>
    <col min="11266" max="11266" width="33.3984375" style="54" customWidth="1"/>
    <col min="11267" max="11267" width="14" style="54" customWidth="1"/>
    <col min="11268" max="11268" width="10.59765625" style="54" customWidth="1"/>
    <col min="11269" max="11269" width="14.69921875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8.09765625" style="54" customWidth="1"/>
    <col min="11522" max="11522" width="33.3984375" style="54" customWidth="1"/>
    <col min="11523" max="11523" width="14" style="54" customWidth="1"/>
    <col min="11524" max="11524" width="10.59765625" style="54" customWidth="1"/>
    <col min="11525" max="11525" width="14.69921875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8.09765625" style="54" customWidth="1"/>
    <col min="11778" max="11778" width="33.3984375" style="54" customWidth="1"/>
    <col min="11779" max="11779" width="14" style="54" customWidth="1"/>
    <col min="11780" max="11780" width="10.59765625" style="54" customWidth="1"/>
    <col min="11781" max="11781" width="14.69921875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8.09765625" style="54" customWidth="1"/>
    <col min="12034" max="12034" width="33.3984375" style="54" customWidth="1"/>
    <col min="12035" max="12035" width="14" style="54" customWidth="1"/>
    <col min="12036" max="12036" width="10.59765625" style="54" customWidth="1"/>
    <col min="12037" max="12037" width="14.69921875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8.09765625" style="54" customWidth="1"/>
    <col min="12290" max="12290" width="33.3984375" style="54" customWidth="1"/>
    <col min="12291" max="12291" width="14" style="54" customWidth="1"/>
    <col min="12292" max="12292" width="10.59765625" style="54" customWidth="1"/>
    <col min="12293" max="12293" width="14.69921875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8.09765625" style="54" customWidth="1"/>
    <col min="12546" max="12546" width="33.3984375" style="54" customWidth="1"/>
    <col min="12547" max="12547" width="14" style="54" customWidth="1"/>
    <col min="12548" max="12548" width="10.59765625" style="54" customWidth="1"/>
    <col min="12549" max="12549" width="14.69921875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8.09765625" style="54" customWidth="1"/>
    <col min="12802" max="12802" width="33.3984375" style="54" customWidth="1"/>
    <col min="12803" max="12803" width="14" style="54" customWidth="1"/>
    <col min="12804" max="12804" width="10.59765625" style="54" customWidth="1"/>
    <col min="12805" max="12805" width="14.69921875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8.09765625" style="54" customWidth="1"/>
    <col min="13058" max="13058" width="33.3984375" style="54" customWidth="1"/>
    <col min="13059" max="13059" width="14" style="54" customWidth="1"/>
    <col min="13060" max="13060" width="10.59765625" style="54" customWidth="1"/>
    <col min="13061" max="13061" width="14.69921875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8.09765625" style="54" customWidth="1"/>
    <col min="13314" max="13314" width="33.3984375" style="54" customWidth="1"/>
    <col min="13315" max="13315" width="14" style="54" customWidth="1"/>
    <col min="13316" max="13316" width="10.59765625" style="54" customWidth="1"/>
    <col min="13317" max="13317" width="14.69921875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8.09765625" style="54" customWidth="1"/>
    <col min="13570" max="13570" width="33.3984375" style="54" customWidth="1"/>
    <col min="13571" max="13571" width="14" style="54" customWidth="1"/>
    <col min="13572" max="13572" width="10.59765625" style="54" customWidth="1"/>
    <col min="13573" max="13573" width="14.69921875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8.09765625" style="54" customWidth="1"/>
    <col min="13826" max="13826" width="33.3984375" style="54" customWidth="1"/>
    <col min="13827" max="13827" width="14" style="54" customWidth="1"/>
    <col min="13828" max="13828" width="10.59765625" style="54" customWidth="1"/>
    <col min="13829" max="13829" width="14.69921875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8.09765625" style="54" customWidth="1"/>
    <col min="14082" max="14082" width="33.3984375" style="54" customWidth="1"/>
    <col min="14083" max="14083" width="14" style="54" customWidth="1"/>
    <col min="14084" max="14084" width="10.59765625" style="54" customWidth="1"/>
    <col min="14085" max="14085" width="14.69921875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8.09765625" style="54" customWidth="1"/>
    <col min="14338" max="14338" width="33.3984375" style="54" customWidth="1"/>
    <col min="14339" max="14339" width="14" style="54" customWidth="1"/>
    <col min="14340" max="14340" width="10.59765625" style="54" customWidth="1"/>
    <col min="14341" max="14341" width="14.69921875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8.09765625" style="54" customWidth="1"/>
    <col min="14594" max="14594" width="33.3984375" style="54" customWidth="1"/>
    <col min="14595" max="14595" width="14" style="54" customWidth="1"/>
    <col min="14596" max="14596" width="10.59765625" style="54" customWidth="1"/>
    <col min="14597" max="14597" width="14.69921875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8.09765625" style="54" customWidth="1"/>
    <col min="14850" max="14850" width="33.3984375" style="54" customWidth="1"/>
    <col min="14851" max="14851" width="14" style="54" customWidth="1"/>
    <col min="14852" max="14852" width="10.59765625" style="54" customWidth="1"/>
    <col min="14853" max="14853" width="14.69921875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8.09765625" style="54" customWidth="1"/>
    <col min="15106" max="15106" width="33.3984375" style="54" customWidth="1"/>
    <col min="15107" max="15107" width="14" style="54" customWidth="1"/>
    <col min="15108" max="15108" width="10.59765625" style="54" customWidth="1"/>
    <col min="15109" max="15109" width="14.69921875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8.09765625" style="54" customWidth="1"/>
    <col min="15362" max="15362" width="33.3984375" style="54" customWidth="1"/>
    <col min="15363" max="15363" width="14" style="54" customWidth="1"/>
    <col min="15364" max="15364" width="10.59765625" style="54" customWidth="1"/>
    <col min="15365" max="15365" width="14.69921875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8.09765625" style="54" customWidth="1"/>
    <col min="15618" max="15618" width="33.3984375" style="54" customWidth="1"/>
    <col min="15619" max="15619" width="14" style="54" customWidth="1"/>
    <col min="15620" max="15620" width="10.59765625" style="54" customWidth="1"/>
    <col min="15621" max="15621" width="14.69921875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8.09765625" style="54" customWidth="1"/>
    <col min="15874" max="15874" width="33.3984375" style="54" customWidth="1"/>
    <col min="15875" max="15875" width="14" style="54" customWidth="1"/>
    <col min="15876" max="15876" width="10.59765625" style="54" customWidth="1"/>
    <col min="15877" max="15877" width="14.69921875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8.09765625" style="54" customWidth="1"/>
    <col min="16130" max="16130" width="33.3984375" style="54" customWidth="1"/>
    <col min="16131" max="16131" width="14" style="54" customWidth="1"/>
    <col min="16132" max="16132" width="10.59765625" style="54" customWidth="1"/>
    <col min="16133" max="16133" width="14.69921875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43709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12</v>
      </c>
      <c r="B6" s="54" t="s">
        <v>13</v>
      </c>
      <c r="C6" s="62">
        <v>46.09</v>
      </c>
      <c r="D6" s="62">
        <v>9.2200000000000006</v>
      </c>
      <c r="E6" s="62">
        <v>55.31</v>
      </c>
      <c r="F6" s="57" t="s">
        <v>8</v>
      </c>
      <c r="G6" s="63"/>
    </row>
    <row r="7" spans="1:8" ht="15" customHeight="1" x14ac:dyDescent="0.25">
      <c r="A7" s="61" t="s">
        <v>12</v>
      </c>
      <c r="B7" s="54" t="s">
        <v>13</v>
      </c>
      <c r="C7" s="62">
        <v>25.57</v>
      </c>
      <c r="D7" s="62">
        <v>5.1100000000000003</v>
      </c>
      <c r="E7" s="62">
        <v>30.68</v>
      </c>
      <c r="F7" s="57" t="s">
        <v>8</v>
      </c>
      <c r="G7" s="63"/>
    </row>
    <row r="8" spans="1:8" ht="15" customHeight="1" x14ac:dyDescent="0.25">
      <c r="A8" s="61" t="s">
        <v>394</v>
      </c>
      <c r="B8" s="54" t="s">
        <v>395</v>
      </c>
      <c r="C8" s="62">
        <v>262.77999999999997</v>
      </c>
      <c r="D8" s="62">
        <v>52.55</v>
      </c>
      <c r="E8" s="62">
        <v>315.33</v>
      </c>
      <c r="F8" s="57" t="s">
        <v>8</v>
      </c>
      <c r="G8" s="63"/>
    </row>
    <row r="9" spans="1:8" ht="15" customHeight="1" x14ac:dyDescent="0.25">
      <c r="A9" s="61" t="s">
        <v>202</v>
      </c>
      <c r="B9" s="54" t="s">
        <v>396</v>
      </c>
      <c r="C9" s="62">
        <v>48.47</v>
      </c>
      <c r="D9" s="62">
        <v>9.69</v>
      </c>
      <c r="E9" s="62">
        <v>58.16</v>
      </c>
      <c r="F9" s="57">
        <v>109018</v>
      </c>
      <c r="G9" s="63"/>
    </row>
    <row r="10" spans="1:8" ht="15" customHeight="1" x14ac:dyDescent="0.25">
      <c r="A10" s="61" t="s">
        <v>32</v>
      </c>
      <c r="B10" s="54" t="s">
        <v>17</v>
      </c>
      <c r="C10" s="62">
        <v>18</v>
      </c>
      <c r="D10" s="62">
        <v>3.6</v>
      </c>
      <c r="E10" s="62">
        <v>21.6</v>
      </c>
      <c r="F10" s="57" t="s">
        <v>8</v>
      </c>
      <c r="G10" s="63"/>
    </row>
    <row r="11" spans="1:8" ht="15" customHeight="1" x14ac:dyDescent="0.25">
      <c r="C11" s="64">
        <f>SUM(C5:C10)</f>
        <v>1014.9100000000001</v>
      </c>
      <c r="D11" s="64">
        <f>SUM(D5:D10)</f>
        <v>80.169999999999987</v>
      </c>
      <c r="E11" s="64">
        <f>SUM(E5:E10)</f>
        <v>1095.08</v>
      </c>
      <c r="H11" s="54" t="s">
        <v>22</v>
      </c>
    </row>
    <row r="12" spans="1:8" ht="15" customHeight="1" x14ac:dyDescent="0.25">
      <c r="C12" s="65"/>
      <c r="D12" s="65"/>
      <c r="E12" s="65"/>
    </row>
    <row r="13" spans="1:8" ht="15" customHeight="1" x14ac:dyDescent="0.3">
      <c r="A13" s="58" t="s">
        <v>197</v>
      </c>
      <c r="C13" s="66"/>
      <c r="D13" s="66"/>
      <c r="E13" s="66"/>
    </row>
    <row r="14" spans="1:8" ht="15" customHeight="1" x14ac:dyDescent="0.25">
      <c r="A14" s="61" t="s">
        <v>26</v>
      </c>
      <c r="B14" s="54" t="s">
        <v>27</v>
      </c>
      <c r="C14" s="62">
        <v>8.31</v>
      </c>
      <c r="D14" s="62"/>
      <c r="E14" s="62">
        <v>8.31</v>
      </c>
      <c r="F14" s="57" t="s">
        <v>8</v>
      </c>
    </row>
    <row r="15" spans="1:8" ht="15" customHeight="1" x14ac:dyDescent="0.25">
      <c r="A15" s="61" t="s">
        <v>28</v>
      </c>
      <c r="B15" s="54" t="s">
        <v>29</v>
      </c>
      <c r="C15" s="62">
        <v>22.44</v>
      </c>
      <c r="D15" s="62">
        <v>4.49</v>
      </c>
      <c r="E15" s="62">
        <v>26.93</v>
      </c>
      <c r="F15" s="57">
        <v>109019</v>
      </c>
      <c r="G15" s="63"/>
    </row>
    <row r="16" spans="1:8" ht="15" customHeight="1" x14ac:dyDescent="0.25">
      <c r="A16" s="54" t="s">
        <v>30</v>
      </c>
      <c r="B16" s="54" t="s">
        <v>31</v>
      </c>
      <c r="C16" s="62">
        <v>91.44</v>
      </c>
      <c r="D16" s="62">
        <v>18.28</v>
      </c>
      <c r="E16" s="62">
        <v>109.72</v>
      </c>
      <c r="F16" s="67" t="s">
        <v>8</v>
      </c>
    </row>
    <row r="17" spans="1:7" ht="15" customHeight="1" x14ac:dyDescent="0.25">
      <c r="A17" s="54" t="s">
        <v>73</v>
      </c>
      <c r="B17" s="54" t="s">
        <v>397</v>
      </c>
      <c r="C17" s="62">
        <v>24.6</v>
      </c>
      <c r="D17" s="62">
        <v>4.92</v>
      </c>
      <c r="E17" s="62">
        <v>29.52</v>
      </c>
      <c r="F17" s="67">
        <v>109020</v>
      </c>
    </row>
    <row r="18" spans="1:7" ht="15" customHeight="1" x14ac:dyDescent="0.25">
      <c r="A18" s="54" t="s">
        <v>398</v>
      </c>
      <c r="B18" s="54" t="s">
        <v>363</v>
      </c>
      <c r="C18" s="62">
        <v>80.83</v>
      </c>
      <c r="D18" s="62">
        <v>16.170000000000002</v>
      </c>
      <c r="E18" s="62">
        <v>97</v>
      </c>
      <c r="F18" s="67">
        <v>109021</v>
      </c>
    </row>
    <row r="19" spans="1:7" ht="15" customHeight="1" x14ac:dyDescent="0.25">
      <c r="A19" s="54" t="s">
        <v>271</v>
      </c>
      <c r="B19" s="54" t="s">
        <v>399</v>
      </c>
      <c r="C19" s="62">
        <v>35.96</v>
      </c>
      <c r="D19" s="62">
        <v>7.19</v>
      </c>
      <c r="E19" s="62">
        <v>43.15</v>
      </c>
      <c r="F19" s="67">
        <v>109018</v>
      </c>
    </row>
    <row r="20" spans="1:7" ht="15" customHeight="1" x14ac:dyDescent="0.25">
      <c r="A20" s="54" t="s">
        <v>271</v>
      </c>
      <c r="B20" s="54" t="s">
        <v>399</v>
      </c>
      <c r="C20" s="62">
        <v>38.22</v>
      </c>
      <c r="D20" s="62">
        <v>7.64</v>
      </c>
      <c r="E20" s="62">
        <v>45.86</v>
      </c>
      <c r="F20" s="67">
        <v>109018</v>
      </c>
    </row>
    <row r="21" spans="1:7" ht="15" customHeight="1" x14ac:dyDescent="0.25">
      <c r="A21" s="54" t="s">
        <v>271</v>
      </c>
      <c r="B21" s="54" t="s">
        <v>399</v>
      </c>
      <c r="C21" s="62">
        <v>28.85</v>
      </c>
      <c r="D21" s="62">
        <v>5.77</v>
      </c>
      <c r="E21" s="62">
        <v>34.619999999999997</v>
      </c>
      <c r="F21" s="67">
        <v>109018</v>
      </c>
    </row>
    <row r="22" spans="1:7" ht="15" customHeight="1" x14ac:dyDescent="0.25">
      <c r="A22" s="54" t="s">
        <v>271</v>
      </c>
      <c r="B22" s="54" t="s">
        <v>399</v>
      </c>
      <c r="C22" s="62">
        <v>15.1</v>
      </c>
      <c r="D22" s="62">
        <v>3.02</v>
      </c>
      <c r="E22" s="62">
        <v>18.12</v>
      </c>
      <c r="F22" s="67">
        <v>109018</v>
      </c>
    </row>
    <row r="23" spans="1:7" ht="15" customHeight="1" x14ac:dyDescent="0.25">
      <c r="A23" s="54" t="s">
        <v>400</v>
      </c>
      <c r="B23" s="54" t="s">
        <v>401</v>
      </c>
      <c r="C23" s="62">
        <v>49.99</v>
      </c>
      <c r="D23" s="62">
        <v>10</v>
      </c>
      <c r="E23" s="62">
        <v>59.99</v>
      </c>
      <c r="F23" s="67" t="s">
        <v>61</v>
      </c>
    </row>
    <row r="24" spans="1:7" ht="15" customHeight="1" x14ac:dyDescent="0.25">
      <c r="A24" s="54" t="s">
        <v>402</v>
      </c>
      <c r="B24" s="54" t="s">
        <v>397</v>
      </c>
      <c r="C24" s="62">
        <v>34.53</v>
      </c>
      <c r="D24" s="62">
        <v>6.9</v>
      </c>
      <c r="E24" s="62">
        <v>41.43</v>
      </c>
      <c r="F24" s="67">
        <v>109022</v>
      </c>
    </row>
    <row r="25" spans="1:7" ht="15" customHeight="1" x14ac:dyDescent="0.25">
      <c r="A25" s="54" t="s">
        <v>403</v>
      </c>
      <c r="B25" s="54" t="s">
        <v>404</v>
      </c>
      <c r="C25" s="62">
        <v>1300</v>
      </c>
      <c r="D25" s="62">
        <v>260</v>
      </c>
      <c r="E25" s="62">
        <v>1560</v>
      </c>
      <c r="F25" s="67">
        <v>109023</v>
      </c>
    </row>
    <row r="26" spans="1:7" ht="15" customHeight="1" x14ac:dyDescent="0.25">
      <c r="A26" s="54" t="s">
        <v>32</v>
      </c>
      <c r="B26" s="54" t="s">
        <v>405</v>
      </c>
      <c r="C26" s="62">
        <v>62.18</v>
      </c>
      <c r="D26" s="62">
        <v>12.43</v>
      </c>
      <c r="E26" s="62">
        <v>74.61</v>
      </c>
      <c r="F26" s="67" t="s">
        <v>8</v>
      </c>
      <c r="G26" s="63"/>
    </row>
    <row r="27" spans="1:7" ht="15" customHeight="1" x14ac:dyDescent="0.25">
      <c r="C27" s="64">
        <f>SUM(C14:C26)</f>
        <v>1792.45</v>
      </c>
      <c r="D27" s="64">
        <f>SUM(D14:D26)</f>
        <v>356.81</v>
      </c>
      <c r="E27" s="64">
        <f>SUM(E14:E26)</f>
        <v>2149.2600000000002</v>
      </c>
    </row>
    <row r="28" spans="1:7" ht="15" customHeight="1" x14ac:dyDescent="0.25">
      <c r="C28" s="65"/>
      <c r="D28" s="65"/>
      <c r="E28" s="65"/>
    </row>
    <row r="29" spans="1:7" ht="15" customHeight="1" x14ac:dyDescent="0.3">
      <c r="A29" s="58" t="s">
        <v>208</v>
      </c>
      <c r="C29" s="66"/>
      <c r="D29" s="66"/>
      <c r="E29" s="66"/>
    </row>
    <row r="30" spans="1:7" ht="15" customHeight="1" x14ac:dyDescent="0.25">
      <c r="A30" s="61" t="s">
        <v>6</v>
      </c>
      <c r="B30" s="54" t="s">
        <v>7</v>
      </c>
      <c r="C30" s="66">
        <v>466</v>
      </c>
      <c r="D30" s="66"/>
      <c r="E30" s="66">
        <v>466</v>
      </c>
      <c r="F30" s="57" t="s">
        <v>8</v>
      </c>
    </row>
    <row r="31" spans="1:7" ht="15" customHeight="1" x14ac:dyDescent="0.25">
      <c r="A31" s="61" t="s">
        <v>12</v>
      </c>
      <c r="B31" s="54" t="s">
        <v>13</v>
      </c>
      <c r="C31" s="62">
        <v>79.010000000000005</v>
      </c>
      <c r="D31" s="62">
        <v>15.8</v>
      </c>
      <c r="E31" s="62">
        <v>94.81</v>
      </c>
      <c r="F31" s="57" t="s">
        <v>8</v>
      </c>
      <c r="G31" s="63"/>
    </row>
    <row r="32" spans="1:7" ht="15" customHeight="1" x14ac:dyDescent="0.25">
      <c r="A32" s="61" t="s">
        <v>159</v>
      </c>
      <c r="B32" s="54" t="s">
        <v>160</v>
      </c>
      <c r="C32" s="62">
        <v>15</v>
      </c>
      <c r="D32" s="62">
        <v>3</v>
      </c>
      <c r="E32" s="62">
        <v>18</v>
      </c>
      <c r="F32" s="57" t="s">
        <v>8</v>
      </c>
      <c r="G32" s="63"/>
    </row>
    <row r="33" spans="1:7" ht="15" customHeight="1" x14ac:dyDescent="0.25">
      <c r="A33" s="61" t="s">
        <v>213</v>
      </c>
      <c r="B33" s="54" t="s">
        <v>406</v>
      </c>
      <c r="C33" s="62">
        <v>1875</v>
      </c>
      <c r="D33" s="62"/>
      <c r="E33" s="62">
        <v>1875</v>
      </c>
      <c r="F33" s="57" t="s">
        <v>215</v>
      </c>
      <c r="G33" s="63"/>
    </row>
    <row r="34" spans="1:7" ht="15" customHeight="1" x14ac:dyDescent="0.25">
      <c r="A34" s="61" t="s">
        <v>73</v>
      </c>
      <c r="B34" s="54" t="s">
        <v>407</v>
      </c>
      <c r="C34" s="62">
        <v>26.87</v>
      </c>
      <c r="D34" s="62">
        <v>5.37</v>
      </c>
      <c r="E34" s="62">
        <v>32.24</v>
      </c>
      <c r="F34" s="57">
        <v>109020</v>
      </c>
      <c r="G34" s="63"/>
    </row>
    <row r="35" spans="1:7" ht="15" customHeight="1" x14ac:dyDescent="0.25">
      <c r="A35" s="61" t="s">
        <v>408</v>
      </c>
      <c r="B35" s="54" t="s">
        <v>409</v>
      </c>
      <c r="C35" s="62">
        <v>24.13</v>
      </c>
      <c r="D35" s="62">
        <v>4.82</v>
      </c>
      <c r="E35" s="62">
        <v>28.95</v>
      </c>
      <c r="F35" s="57" t="s">
        <v>61</v>
      </c>
      <c r="G35" s="63"/>
    </row>
    <row r="36" spans="1:7" ht="15" customHeight="1" x14ac:dyDescent="0.25">
      <c r="A36" s="61" t="s">
        <v>410</v>
      </c>
      <c r="B36" s="54" t="s">
        <v>411</v>
      </c>
      <c r="C36" s="62">
        <v>94.41</v>
      </c>
      <c r="D36" s="62">
        <v>18.88</v>
      </c>
      <c r="E36" s="62">
        <v>113.29</v>
      </c>
      <c r="F36" s="57">
        <v>109024</v>
      </c>
      <c r="G36" s="63"/>
    </row>
    <row r="37" spans="1:7" ht="15" customHeight="1" x14ac:dyDescent="0.25">
      <c r="A37" s="68" t="s">
        <v>41</v>
      </c>
      <c r="B37" s="54" t="s">
        <v>412</v>
      </c>
      <c r="C37" s="62">
        <v>48.32</v>
      </c>
      <c r="D37" s="62">
        <v>2.42</v>
      </c>
      <c r="E37" s="62">
        <v>50.74</v>
      </c>
      <c r="F37" s="57">
        <v>109025</v>
      </c>
      <c r="G37" s="63"/>
    </row>
    <row r="38" spans="1:7" s="69" customFormat="1" ht="15" customHeight="1" x14ac:dyDescent="0.3">
      <c r="B38" s="70"/>
      <c r="C38" s="64">
        <f>SUM(C30:C37)</f>
        <v>2628.7400000000002</v>
      </c>
      <c r="D38" s="64">
        <f>SUM(D30:D37)</f>
        <v>50.290000000000006</v>
      </c>
      <c r="E38" s="64">
        <f>SUM(E30:E37)</f>
        <v>2679.0299999999993</v>
      </c>
      <c r="F38" s="71"/>
      <c r="G38" s="72"/>
    </row>
    <row r="39" spans="1:7" s="69" customFormat="1" ht="15" customHeight="1" x14ac:dyDescent="0.3">
      <c r="B39" s="70"/>
      <c r="C39" s="65"/>
      <c r="D39" s="65"/>
      <c r="E39" s="65"/>
      <c r="F39" s="71"/>
      <c r="G39" s="72"/>
    </row>
    <row r="40" spans="1:7" ht="15" customHeight="1" x14ac:dyDescent="0.3">
      <c r="A40" s="58" t="s">
        <v>225</v>
      </c>
      <c r="C40" s="66"/>
      <c r="D40" s="66"/>
      <c r="E40" s="66"/>
    </row>
    <row r="41" spans="1:7" ht="15" customHeight="1" x14ac:dyDescent="0.25">
      <c r="A41" s="61" t="s">
        <v>6</v>
      </c>
      <c r="B41" s="54" t="s">
        <v>7</v>
      </c>
      <c r="C41" s="66">
        <v>191</v>
      </c>
      <c r="D41" s="66"/>
      <c r="E41" s="66">
        <v>191</v>
      </c>
      <c r="F41" s="57" t="s">
        <v>8</v>
      </c>
    </row>
    <row r="42" spans="1:7" ht="15" customHeight="1" x14ac:dyDescent="0.25">
      <c r="A42" s="61" t="s">
        <v>47</v>
      </c>
      <c r="B42" s="54" t="s">
        <v>413</v>
      </c>
      <c r="C42" s="62">
        <v>47.56</v>
      </c>
      <c r="D42" s="62">
        <v>2.4300000000000002</v>
      </c>
      <c r="E42" s="62">
        <v>49.99</v>
      </c>
      <c r="F42" s="57">
        <v>109025</v>
      </c>
      <c r="G42" s="63"/>
    </row>
    <row r="43" spans="1:7" ht="15" customHeight="1" x14ac:dyDescent="0.25">
      <c r="A43" s="61" t="s">
        <v>241</v>
      </c>
      <c r="B43" s="54" t="s">
        <v>414</v>
      </c>
      <c r="C43" s="62">
        <v>48.96</v>
      </c>
      <c r="D43" s="62"/>
      <c r="E43" s="62">
        <v>48.96</v>
      </c>
      <c r="F43" s="57" t="s">
        <v>8</v>
      </c>
      <c r="G43" s="63"/>
    </row>
    <row r="44" spans="1:7" ht="15" customHeight="1" x14ac:dyDescent="0.25">
      <c r="A44" s="61" t="s">
        <v>48</v>
      </c>
      <c r="B44" s="54" t="s">
        <v>13</v>
      </c>
      <c r="C44" s="62">
        <v>93.82</v>
      </c>
      <c r="D44" s="62">
        <v>18.760000000000002</v>
      </c>
      <c r="E44" s="62">
        <v>112.58</v>
      </c>
      <c r="F44" s="73" t="s">
        <v>8</v>
      </c>
      <c r="G44" s="63"/>
    </row>
    <row r="45" spans="1:7" ht="15" customHeight="1" x14ac:dyDescent="0.25">
      <c r="A45" s="61" t="s">
        <v>164</v>
      </c>
      <c r="B45" s="54" t="s">
        <v>165</v>
      </c>
      <c r="C45" s="62">
        <v>35</v>
      </c>
      <c r="D45" s="62">
        <v>7</v>
      </c>
      <c r="E45" s="62">
        <v>42</v>
      </c>
      <c r="F45" s="73">
        <v>109026</v>
      </c>
      <c r="G45" s="74"/>
    </row>
    <row r="46" spans="1:7" ht="15" customHeight="1" x14ac:dyDescent="0.25">
      <c r="A46" s="75"/>
      <c r="B46" s="69"/>
      <c r="C46" s="64">
        <f>SUM(C41:C45)</f>
        <v>416.34</v>
      </c>
      <c r="D46" s="64">
        <f>SUM(D41:D45)</f>
        <v>28.19</v>
      </c>
      <c r="E46" s="64">
        <f>SUM(E41:E45)</f>
        <v>444.53</v>
      </c>
    </row>
    <row r="47" spans="1:7" ht="15" customHeight="1" x14ac:dyDescent="0.25">
      <c r="A47" s="75"/>
      <c r="B47" s="69"/>
      <c r="C47" s="65"/>
      <c r="D47" s="65"/>
      <c r="E47" s="65"/>
    </row>
    <row r="48" spans="1:7" ht="15" customHeight="1" x14ac:dyDescent="0.3">
      <c r="A48" s="58" t="s">
        <v>228</v>
      </c>
      <c r="C48" s="65"/>
      <c r="D48" s="65"/>
      <c r="E48" s="65"/>
    </row>
    <row r="49" spans="1:7" ht="15" customHeight="1" x14ac:dyDescent="0.25">
      <c r="A49" s="61" t="s">
        <v>173</v>
      </c>
      <c r="B49" s="76" t="s">
        <v>160</v>
      </c>
      <c r="C49" s="65">
        <v>8</v>
      </c>
      <c r="D49" s="65"/>
      <c r="E49" s="65">
        <v>8</v>
      </c>
      <c r="F49" s="57" t="s">
        <v>8</v>
      </c>
    </row>
    <row r="50" spans="1:7" ht="15" customHeight="1" x14ac:dyDescent="0.25">
      <c r="A50" s="61" t="s">
        <v>229</v>
      </c>
      <c r="B50" s="76" t="s">
        <v>230</v>
      </c>
      <c r="C50" s="65">
        <v>162.68</v>
      </c>
      <c r="D50" s="65"/>
      <c r="E50" s="65">
        <v>162.68</v>
      </c>
      <c r="F50" s="57">
        <v>109027</v>
      </c>
    </row>
    <row r="51" spans="1:7" ht="15" customHeight="1" x14ac:dyDescent="0.25">
      <c r="A51" s="61" t="s">
        <v>229</v>
      </c>
      <c r="B51" s="76" t="s">
        <v>230</v>
      </c>
      <c r="C51" s="65">
        <v>60.12</v>
      </c>
      <c r="D51" s="65"/>
      <c r="E51" s="65">
        <v>60.12</v>
      </c>
      <c r="F51" s="57">
        <v>109028</v>
      </c>
    </row>
    <row r="52" spans="1:7" ht="15" customHeight="1" x14ac:dyDescent="0.25">
      <c r="A52" s="61" t="s">
        <v>229</v>
      </c>
      <c r="B52" s="76" t="s">
        <v>230</v>
      </c>
      <c r="C52" s="65">
        <v>125.76</v>
      </c>
      <c r="D52" s="65"/>
      <c r="E52" s="65">
        <v>125.76</v>
      </c>
      <c r="F52" s="57">
        <v>109029</v>
      </c>
    </row>
    <row r="53" spans="1:7" ht="15" customHeight="1" x14ac:dyDescent="0.25">
      <c r="A53" s="61" t="s">
        <v>229</v>
      </c>
      <c r="B53" s="76" t="s">
        <v>230</v>
      </c>
      <c r="C53" s="65">
        <v>62.36</v>
      </c>
      <c r="D53" s="65"/>
      <c r="E53" s="65">
        <v>62.36</v>
      </c>
      <c r="F53" s="57">
        <v>109030</v>
      </c>
    </row>
    <row r="54" spans="1:7" ht="15" customHeight="1" x14ac:dyDescent="0.25">
      <c r="A54" s="61" t="s">
        <v>192</v>
      </c>
      <c r="B54" s="76" t="s">
        <v>230</v>
      </c>
      <c r="C54" s="65">
        <v>170.16</v>
      </c>
      <c r="D54" s="65"/>
      <c r="E54" s="65">
        <v>170.16</v>
      </c>
      <c r="F54" s="57">
        <v>109031</v>
      </c>
    </row>
    <row r="55" spans="1:7" ht="15" customHeight="1" x14ac:dyDescent="0.25">
      <c r="C55" s="64">
        <f>SUM(C49:C54)</f>
        <v>589.08000000000004</v>
      </c>
      <c r="D55" s="64">
        <f>SUM(D49:D54)</f>
        <v>0</v>
      </c>
      <c r="E55" s="64">
        <f>SUM(E49:E54)</f>
        <v>589.08000000000004</v>
      </c>
    </row>
    <row r="56" spans="1:7" ht="15" customHeight="1" x14ac:dyDescent="0.25"/>
    <row r="57" spans="1:7" ht="15" customHeight="1" x14ac:dyDescent="0.3">
      <c r="A57" s="58" t="s">
        <v>240</v>
      </c>
      <c r="B57" s="61"/>
      <c r="C57" s="66"/>
      <c r="D57" s="66"/>
      <c r="E57" s="66"/>
    </row>
    <row r="58" spans="1:7" ht="15" customHeight="1" x14ac:dyDescent="0.25">
      <c r="A58" s="61" t="s">
        <v>6</v>
      </c>
      <c r="B58" s="61" t="s">
        <v>7</v>
      </c>
      <c r="C58" s="66">
        <v>552</v>
      </c>
      <c r="D58" s="66"/>
      <c r="E58" s="66">
        <v>552</v>
      </c>
      <c r="F58" s="57" t="s">
        <v>8</v>
      </c>
    </row>
    <row r="59" spans="1:7" x14ac:dyDescent="0.25">
      <c r="A59" s="61" t="s">
        <v>12</v>
      </c>
      <c r="B59" s="54" t="s">
        <v>75</v>
      </c>
      <c r="C59" s="62">
        <v>46.1</v>
      </c>
      <c r="D59" s="62">
        <v>9.2200000000000006</v>
      </c>
      <c r="E59" s="62">
        <v>55.32</v>
      </c>
      <c r="F59" s="57" t="s">
        <v>8</v>
      </c>
      <c r="G59" s="63"/>
    </row>
    <row r="60" spans="1:7" ht="15" customHeight="1" x14ac:dyDescent="0.25">
      <c r="A60" s="61" t="s">
        <v>12</v>
      </c>
      <c r="B60" s="54" t="s">
        <v>75</v>
      </c>
      <c r="C60" s="62">
        <v>25.57</v>
      </c>
      <c r="D60" s="62">
        <v>5.12</v>
      </c>
      <c r="E60" s="62">
        <v>30.69</v>
      </c>
      <c r="F60" s="57" t="s">
        <v>8</v>
      </c>
      <c r="G60" s="63"/>
    </row>
    <row r="61" spans="1:7" ht="15" customHeight="1" x14ac:dyDescent="0.25">
      <c r="A61" s="61" t="s">
        <v>45</v>
      </c>
      <c r="B61" s="61" t="s">
        <v>415</v>
      </c>
      <c r="C61" s="62">
        <v>410</v>
      </c>
      <c r="D61" s="62">
        <v>82</v>
      </c>
      <c r="E61" s="62">
        <v>492</v>
      </c>
      <c r="F61" s="57">
        <v>109032</v>
      </c>
    </row>
    <row r="62" spans="1:7" ht="15" customHeight="1" x14ac:dyDescent="0.25">
      <c r="C62" s="64">
        <f>SUM(C58:C61)</f>
        <v>1033.67</v>
      </c>
      <c r="D62" s="64">
        <f>SUM(D58:D61)</f>
        <v>96.34</v>
      </c>
      <c r="E62" s="64">
        <f>SUM(E58:E61)</f>
        <v>1130.0100000000002</v>
      </c>
    </row>
    <row r="63" spans="1:7" ht="15" customHeight="1" x14ac:dyDescent="0.25">
      <c r="C63" s="65"/>
      <c r="D63" s="65"/>
      <c r="E63" s="65"/>
    </row>
    <row r="64" spans="1:7" ht="15" customHeight="1" x14ac:dyDescent="0.3">
      <c r="A64" s="58" t="s">
        <v>244</v>
      </c>
      <c r="C64" s="66"/>
      <c r="D64" s="66"/>
      <c r="E64" s="66"/>
    </row>
    <row r="65" spans="1:7" ht="15" customHeight="1" x14ac:dyDescent="0.25">
      <c r="A65" s="61" t="s">
        <v>6</v>
      </c>
      <c r="B65" s="54" t="s">
        <v>7</v>
      </c>
      <c r="C65" s="66">
        <v>300</v>
      </c>
      <c r="D65" s="66"/>
      <c r="E65" s="66">
        <v>300</v>
      </c>
      <c r="F65" s="57" t="s">
        <v>8</v>
      </c>
    </row>
    <row r="66" spans="1:7" ht="15" customHeight="1" x14ac:dyDescent="0.25">
      <c r="A66" s="61" t="s">
        <v>6</v>
      </c>
      <c r="B66" s="54" t="s">
        <v>7</v>
      </c>
      <c r="C66" s="66">
        <v>196</v>
      </c>
      <c r="D66" s="66"/>
      <c r="E66" s="66">
        <v>196</v>
      </c>
      <c r="F66" s="57" t="s">
        <v>8</v>
      </c>
    </row>
    <row r="67" spans="1:7" ht="15" customHeight="1" x14ac:dyDescent="0.25">
      <c r="A67" s="61" t="s">
        <v>6</v>
      </c>
      <c r="B67" s="54" t="s">
        <v>7</v>
      </c>
      <c r="C67" s="66">
        <v>119</v>
      </c>
      <c r="D67" s="66"/>
      <c r="E67" s="66">
        <v>119</v>
      </c>
      <c r="F67" s="57" t="s">
        <v>8</v>
      </c>
    </row>
    <row r="68" spans="1:7" ht="15" customHeight="1" x14ac:dyDescent="0.25">
      <c r="A68" s="61" t="s">
        <v>416</v>
      </c>
      <c r="B68" s="54" t="s">
        <v>417</v>
      </c>
      <c r="C68" s="66">
        <v>411.62</v>
      </c>
      <c r="D68" s="66">
        <v>82.32</v>
      </c>
      <c r="E68" s="66">
        <v>493.94</v>
      </c>
      <c r="F68" s="57" t="s">
        <v>8</v>
      </c>
    </row>
    <row r="69" spans="1:7" ht="15" customHeight="1" x14ac:dyDescent="0.25">
      <c r="A69" s="61" t="s">
        <v>219</v>
      </c>
      <c r="B69" s="54" t="s">
        <v>418</v>
      </c>
      <c r="C69" s="66">
        <v>49.25</v>
      </c>
      <c r="D69" s="66">
        <v>2.46</v>
      </c>
      <c r="E69" s="66">
        <v>51.71</v>
      </c>
      <c r="F69" s="57">
        <v>109033</v>
      </c>
    </row>
    <row r="70" spans="1:7" ht="15" customHeight="1" x14ac:dyDescent="0.25">
      <c r="A70" s="61" t="s">
        <v>419</v>
      </c>
      <c r="B70" s="54" t="s">
        <v>420</v>
      </c>
      <c r="C70" s="66">
        <v>224.96</v>
      </c>
      <c r="D70" s="66">
        <v>44.99</v>
      </c>
      <c r="E70" s="66">
        <v>269.95</v>
      </c>
      <c r="F70" s="57" t="s">
        <v>61</v>
      </c>
    </row>
    <row r="71" spans="1:7" ht="15" customHeight="1" x14ac:dyDescent="0.25">
      <c r="A71" s="61" t="s">
        <v>32</v>
      </c>
      <c r="B71" s="54" t="s">
        <v>80</v>
      </c>
      <c r="C71" s="62">
        <v>30.49</v>
      </c>
      <c r="D71" s="62">
        <v>6.1</v>
      </c>
      <c r="E71" s="62">
        <v>36.590000000000003</v>
      </c>
      <c r="F71" s="57" t="s">
        <v>8</v>
      </c>
      <c r="G71" s="63"/>
    </row>
    <row r="72" spans="1:7" ht="15" customHeight="1" x14ac:dyDescent="0.25">
      <c r="A72" s="75"/>
      <c r="B72" s="69"/>
      <c r="C72" s="64">
        <f>SUM(C65:C71)</f>
        <v>1331.32</v>
      </c>
      <c r="D72" s="64">
        <f>SUM(D65:D71)</f>
        <v>135.86999999999998</v>
      </c>
      <c r="E72" s="64">
        <f>SUM(E65:E71)</f>
        <v>1467.19</v>
      </c>
    </row>
    <row r="73" spans="1:7" ht="15" customHeight="1" x14ac:dyDescent="0.25">
      <c r="A73" s="75"/>
      <c r="B73" s="69"/>
      <c r="C73" s="65"/>
      <c r="D73" s="65"/>
      <c r="E73" s="65"/>
    </row>
    <row r="74" spans="1:7" ht="15" customHeight="1" x14ac:dyDescent="0.3">
      <c r="A74" s="80" t="s">
        <v>250</v>
      </c>
      <c r="B74" s="69"/>
      <c r="C74" s="65"/>
      <c r="D74" s="65"/>
      <c r="E74" s="65"/>
    </row>
    <row r="75" spans="1:7" ht="15" customHeight="1" x14ac:dyDescent="0.25">
      <c r="A75" s="96" t="s">
        <v>421</v>
      </c>
      <c r="B75" s="81" t="s">
        <v>422</v>
      </c>
      <c r="C75" s="65">
        <v>380</v>
      </c>
      <c r="D75" s="65">
        <v>76</v>
      </c>
      <c r="E75" s="65">
        <v>456</v>
      </c>
      <c r="F75" s="57">
        <v>109034</v>
      </c>
    </row>
    <row r="76" spans="1:7" ht="15" customHeight="1" x14ac:dyDescent="0.25">
      <c r="A76" s="96" t="s">
        <v>421</v>
      </c>
      <c r="B76" s="81" t="s">
        <v>423</v>
      </c>
      <c r="C76" s="65">
        <v>313.33</v>
      </c>
      <c r="D76" s="65">
        <v>62.67</v>
      </c>
      <c r="E76" s="65">
        <v>376</v>
      </c>
      <c r="F76" s="57">
        <v>109034</v>
      </c>
    </row>
    <row r="77" spans="1:7" ht="15" customHeight="1" x14ac:dyDescent="0.25">
      <c r="A77" s="75"/>
      <c r="B77" s="69"/>
      <c r="C77" s="64">
        <f>SUM(C75:C76)</f>
        <v>693.32999999999993</v>
      </c>
      <c r="D77" s="64">
        <f>SUM(D75:D76)</f>
        <v>138.67000000000002</v>
      </c>
      <c r="E77" s="64">
        <f>SUM(E75:E76)</f>
        <v>832</v>
      </c>
      <c r="G77" s="63"/>
    </row>
    <row r="78" spans="1:7" ht="15" customHeight="1" x14ac:dyDescent="0.25">
      <c r="A78" s="75"/>
      <c r="B78" s="69"/>
      <c r="C78" s="65"/>
      <c r="D78" s="65"/>
      <c r="E78" s="65"/>
      <c r="G78" s="63"/>
    </row>
    <row r="79" spans="1:7" ht="15" customHeight="1" x14ac:dyDescent="0.35">
      <c r="A79" s="6" t="s">
        <v>93</v>
      </c>
      <c r="B79" s="19"/>
      <c r="C79" s="14"/>
      <c r="D79" s="14"/>
      <c r="E79" s="14"/>
      <c r="F79" s="5"/>
      <c r="G79" s="63"/>
    </row>
    <row r="80" spans="1:7" ht="15" customHeight="1" x14ac:dyDescent="0.25">
      <c r="A80" s="54" t="s">
        <v>424</v>
      </c>
      <c r="B80" s="61" t="s">
        <v>425</v>
      </c>
      <c r="C80" s="65">
        <v>20</v>
      </c>
      <c r="D80" s="65">
        <v>0</v>
      </c>
      <c r="E80" s="65">
        <v>20</v>
      </c>
      <c r="F80" s="57">
        <v>109035</v>
      </c>
      <c r="G80" s="63"/>
    </row>
    <row r="81" spans="1:9" ht="15" customHeight="1" x14ac:dyDescent="0.35">
      <c r="A81" s="6"/>
      <c r="B81" s="19"/>
      <c r="C81" s="64">
        <f>SUM(C80:C80)</f>
        <v>20</v>
      </c>
      <c r="D81" s="64">
        <f>SUM(D80:D80)</f>
        <v>0</v>
      </c>
      <c r="E81" s="64">
        <f>SUM(E80:E80)</f>
        <v>20</v>
      </c>
      <c r="F81" s="5"/>
      <c r="G81" s="63"/>
    </row>
    <row r="82" spans="1:9" ht="15" customHeight="1" x14ac:dyDescent="0.25">
      <c r="A82" s="75"/>
      <c r="B82" s="69"/>
      <c r="C82" s="65"/>
      <c r="D82" s="65"/>
      <c r="E82" s="65"/>
      <c r="G82" s="63"/>
    </row>
    <row r="83" spans="1:9" ht="15" customHeight="1" x14ac:dyDescent="0.3">
      <c r="A83" s="58" t="s">
        <v>227</v>
      </c>
      <c r="C83" s="77"/>
      <c r="D83" s="77"/>
      <c r="E83" s="77"/>
      <c r="G83" s="63"/>
    </row>
    <row r="84" spans="1:9" ht="15" customHeight="1" x14ac:dyDescent="0.25">
      <c r="A84" s="61"/>
      <c r="C84" s="77"/>
      <c r="D84" s="77"/>
      <c r="E84" s="77"/>
      <c r="G84" s="63"/>
    </row>
    <row r="85" spans="1:9" ht="15" customHeight="1" x14ac:dyDescent="0.25">
      <c r="A85" s="61"/>
      <c r="C85" s="78">
        <f>SUM(C84:C84)</f>
        <v>0</v>
      </c>
      <c r="D85" s="78">
        <f>SUM(D84:D84)</f>
        <v>0</v>
      </c>
      <c r="E85" s="78">
        <f>SUM(E84:E84)</f>
        <v>0</v>
      </c>
      <c r="G85" s="63"/>
    </row>
    <row r="86" spans="1:9" ht="15" customHeight="1" x14ac:dyDescent="0.3">
      <c r="A86" s="58"/>
      <c r="B86" s="70"/>
      <c r="C86" s="65"/>
      <c r="D86" s="65"/>
      <c r="E86" s="65"/>
    </row>
    <row r="87" spans="1:9" ht="15" customHeight="1" x14ac:dyDescent="0.3">
      <c r="A87" s="82" t="s">
        <v>258</v>
      </c>
      <c r="B87" s="82"/>
      <c r="C87" s="66"/>
      <c r="D87" s="66"/>
      <c r="E87" s="66"/>
    </row>
    <row r="88" spans="1:9" ht="15" customHeight="1" x14ac:dyDescent="0.25">
      <c r="A88" s="76" t="s">
        <v>32</v>
      </c>
      <c r="B88" s="84" t="s">
        <v>106</v>
      </c>
      <c r="C88" s="66">
        <v>25.98</v>
      </c>
      <c r="D88" s="66">
        <v>5.2</v>
      </c>
      <c r="E88" s="65">
        <v>31.18</v>
      </c>
      <c r="F88" s="71" t="s">
        <v>8</v>
      </c>
      <c r="G88" s="63"/>
      <c r="I88" s="79"/>
    </row>
    <row r="89" spans="1:9" ht="15" customHeight="1" x14ac:dyDescent="0.25">
      <c r="C89" s="64">
        <f>SUM(C88:C88)</f>
        <v>25.98</v>
      </c>
      <c r="D89" s="64">
        <f>SUM(D88:D88)</f>
        <v>5.2</v>
      </c>
      <c r="E89" s="64">
        <f>SUM(E88:E88)</f>
        <v>31.18</v>
      </c>
      <c r="G89" s="63"/>
      <c r="I89" s="79"/>
    </row>
    <row r="90" spans="1:9" ht="15" customHeight="1" x14ac:dyDescent="0.3">
      <c r="A90" s="58" t="s">
        <v>259</v>
      </c>
      <c r="C90" s="65"/>
      <c r="D90" s="65"/>
      <c r="E90" s="86"/>
      <c r="F90" s="87"/>
      <c r="G90" s="83"/>
      <c r="I90" s="79"/>
    </row>
    <row r="91" spans="1:9" ht="15" customHeight="1" x14ac:dyDescent="0.3">
      <c r="A91" s="88" t="s">
        <v>86</v>
      </c>
      <c r="B91" s="89" t="s">
        <v>426</v>
      </c>
      <c r="C91" s="86">
        <v>12454.21</v>
      </c>
      <c r="D91" s="86"/>
      <c r="E91" s="86">
        <v>12454.21</v>
      </c>
      <c r="F91" s="87" t="s">
        <v>109</v>
      </c>
      <c r="G91" s="83"/>
    </row>
    <row r="92" spans="1:9" ht="15" customHeight="1" x14ac:dyDescent="0.25">
      <c r="A92" s="88" t="s">
        <v>110</v>
      </c>
      <c r="B92" s="89" t="s">
        <v>427</v>
      </c>
      <c r="C92" s="86">
        <v>4253.7700000000004</v>
      </c>
      <c r="D92" s="86"/>
      <c r="E92" s="90">
        <v>4253.7700000000004</v>
      </c>
      <c r="F92" s="87">
        <v>109036</v>
      </c>
      <c r="G92" s="85"/>
    </row>
    <row r="93" spans="1:9" ht="15" customHeight="1" x14ac:dyDescent="0.25">
      <c r="A93" s="88" t="s">
        <v>112</v>
      </c>
      <c r="B93" s="89" t="s">
        <v>428</v>
      </c>
      <c r="C93" s="86">
        <v>4297.75</v>
      </c>
      <c r="D93" s="86"/>
      <c r="E93" s="65">
        <v>4297.75</v>
      </c>
      <c r="F93" s="57">
        <v>109037</v>
      </c>
      <c r="G93" s="85"/>
    </row>
    <row r="94" spans="1:9" ht="15" customHeight="1" x14ac:dyDescent="0.25">
      <c r="C94" s="64">
        <f>SUM(C91:C93)</f>
        <v>21005.73</v>
      </c>
      <c r="D94" s="64">
        <v>0</v>
      </c>
      <c r="E94" s="64">
        <f>SUM(E91:E93)</f>
        <v>21005.73</v>
      </c>
      <c r="G94" s="85"/>
    </row>
    <row r="95" spans="1:9" ht="15" customHeight="1" x14ac:dyDescent="0.25">
      <c r="C95" s="65"/>
      <c r="D95" s="65"/>
      <c r="E95" s="65"/>
      <c r="G95" s="85"/>
    </row>
    <row r="96" spans="1:9" ht="15" customHeight="1" x14ac:dyDescent="0.25">
      <c r="C96" s="91"/>
      <c r="D96" s="91"/>
      <c r="E96" s="91"/>
      <c r="G96" s="85"/>
    </row>
    <row r="97" spans="1:7" ht="15" customHeight="1" x14ac:dyDescent="0.25">
      <c r="B97" s="92" t="s">
        <v>114</v>
      </c>
      <c r="C97" s="64">
        <f>SUM(+C89+C11+C62+C38+C27+C46+C72+C55+C189+C77+C94)</f>
        <v>30531.550000000003</v>
      </c>
      <c r="D97" s="64">
        <f>SUM(+D89+D11+D62+D38+D27+D46+D72+D55+D189+D77+D94)</f>
        <v>891.54</v>
      </c>
      <c r="E97" s="64">
        <f>SUM(+E89+E11+E62+E38+E27+E46+E72+E55+E189+E77+E94)</f>
        <v>31423.089999999997</v>
      </c>
      <c r="G97" s="85"/>
    </row>
    <row r="98" spans="1:7" ht="15" customHeight="1" x14ac:dyDescent="0.25">
      <c r="B98" s="93"/>
      <c r="C98" s="65"/>
      <c r="D98" s="65"/>
      <c r="E98" s="65"/>
      <c r="G98" s="85"/>
    </row>
    <row r="99" spans="1:7" ht="15" customHeight="1" x14ac:dyDescent="0.25">
      <c r="A99" s="61"/>
      <c r="C99" s="62"/>
    </row>
    <row r="100" spans="1:7" ht="15" customHeight="1" x14ac:dyDescent="0.25">
      <c r="A100" s="101"/>
      <c r="C100" s="62"/>
      <c r="G100" s="72"/>
    </row>
    <row r="101" spans="1:7" ht="15" customHeight="1" x14ac:dyDescent="0.25">
      <c r="A101" s="102"/>
      <c r="B101" s="99"/>
      <c r="C101" s="62"/>
    </row>
    <row r="102" spans="1:7" ht="15" customHeight="1" x14ac:dyDescent="0.25">
      <c r="A102" s="102"/>
      <c r="B102" s="99"/>
      <c r="C102" s="62"/>
    </row>
    <row r="103" spans="1:7" ht="15" customHeight="1" x14ac:dyDescent="0.25">
      <c r="A103" s="102"/>
      <c r="B103" s="99"/>
      <c r="C103" s="62"/>
    </row>
    <row r="104" spans="1:7" ht="15" customHeight="1" x14ac:dyDescent="0.25">
      <c r="A104" s="102"/>
      <c r="B104" s="99"/>
      <c r="C104" s="62"/>
    </row>
    <row r="105" spans="1:7" ht="15" customHeight="1" x14ac:dyDescent="0.25">
      <c r="A105" s="102"/>
      <c r="B105" s="99"/>
      <c r="C105" s="62"/>
    </row>
    <row r="106" spans="1:7" ht="15" customHeight="1" x14ac:dyDescent="0.25">
      <c r="A106" s="98"/>
      <c r="B106" s="99"/>
      <c r="C106" s="62"/>
    </row>
    <row r="107" spans="1:7" ht="15" customHeight="1" x14ac:dyDescent="0.25">
      <c r="A107" s="98"/>
      <c r="B107" s="99"/>
      <c r="C107" s="62"/>
    </row>
    <row r="108" spans="1:7" ht="15" customHeight="1" x14ac:dyDescent="0.25">
      <c r="A108" s="100"/>
    </row>
    <row r="109" spans="1:7" ht="15" customHeight="1" x14ac:dyDescent="0.25"/>
    <row r="110" spans="1:7" ht="15" customHeight="1" x14ac:dyDescent="0.25"/>
    <row r="111" spans="1:7" ht="15" customHeight="1" x14ac:dyDescent="0.25"/>
    <row r="112" spans="1:7" ht="15" customHeight="1" x14ac:dyDescent="0.25"/>
    <row r="113" spans="1:9" ht="15" customHeight="1" x14ac:dyDescent="0.25"/>
    <row r="114" spans="1:9" ht="15" customHeight="1" x14ac:dyDescent="0.25"/>
    <row r="115" spans="1:9" ht="15" customHeight="1" x14ac:dyDescent="0.25"/>
    <row r="116" spans="1:9" ht="15" customHeight="1" x14ac:dyDescent="0.25"/>
    <row r="117" spans="1:9" ht="15" customHeight="1" x14ac:dyDescent="0.25"/>
    <row r="118" spans="1:9" ht="15" customHeight="1" x14ac:dyDescent="0.25"/>
    <row r="119" spans="1:9" ht="15" customHeight="1" x14ac:dyDescent="0.25"/>
    <row r="120" spans="1:9" ht="15" customHeight="1" x14ac:dyDescent="0.25">
      <c r="H120" s="88"/>
    </row>
    <row r="121" spans="1:9" ht="15" customHeight="1" x14ac:dyDescent="0.25">
      <c r="I121" s="88"/>
    </row>
    <row r="122" spans="1:9" ht="15" customHeight="1" x14ac:dyDescent="0.25">
      <c r="I122" s="88"/>
    </row>
    <row r="123" spans="1:9" s="88" customFormat="1" ht="15" customHeight="1" x14ac:dyDescent="0.25">
      <c r="A123" s="54"/>
      <c r="B123" s="54"/>
      <c r="C123" s="56"/>
      <c r="D123" s="56"/>
      <c r="E123" s="56"/>
      <c r="F123" s="57"/>
      <c r="G123" s="53"/>
      <c r="H123" s="54"/>
      <c r="I123" s="54"/>
    </row>
    <row r="124" spans="1:9" s="88" customFormat="1" x14ac:dyDescent="0.25">
      <c r="A124" s="54"/>
      <c r="B124" s="54"/>
      <c r="C124" s="56"/>
      <c r="D124" s="56"/>
      <c r="E124" s="56"/>
      <c r="F124" s="57"/>
      <c r="G124" s="53"/>
      <c r="H124" s="54"/>
      <c r="I124" s="54"/>
    </row>
    <row r="125" spans="1:9" s="88" customFormat="1" x14ac:dyDescent="0.25">
      <c r="A125" s="54"/>
      <c r="B125" s="54"/>
      <c r="C125" s="56"/>
      <c r="D125" s="56"/>
      <c r="E125" s="56"/>
      <c r="F125" s="57"/>
      <c r="G125" s="53"/>
      <c r="H125" s="54"/>
      <c r="I125" s="54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K17" sqref="K17"/>
    </sheetView>
  </sheetViews>
  <sheetFormatPr defaultColWidth="8.8984375" defaultRowHeight="13.85" x14ac:dyDescent="0.25"/>
  <cols>
    <col min="1" max="1" width="31" style="54" customWidth="1"/>
    <col min="2" max="2" width="36" style="54" customWidth="1"/>
    <col min="3" max="3" width="14" style="56" customWidth="1"/>
    <col min="4" max="4" width="10.59765625" style="56" customWidth="1"/>
    <col min="5" max="5" width="12.59765625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1" style="54" customWidth="1"/>
    <col min="258" max="258" width="36" style="54" customWidth="1"/>
    <col min="259" max="259" width="14" style="54" customWidth="1"/>
    <col min="260" max="260" width="10.59765625" style="54" customWidth="1"/>
    <col min="261" max="261" width="12.59765625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1" style="54" customWidth="1"/>
    <col min="514" max="514" width="36" style="54" customWidth="1"/>
    <col min="515" max="515" width="14" style="54" customWidth="1"/>
    <col min="516" max="516" width="10.59765625" style="54" customWidth="1"/>
    <col min="517" max="517" width="12.59765625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1" style="54" customWidth="1"/>
    <col min="770" max="770" width="36" style="54" customWidth="1"/>
    <col min="771" max="771" width="14" style="54" customWidth="1"/>
    <col min="772" max="772" width="10.59765625" style="54" customWidth="1"/>
    <col min="773" max="773" width="12.59765625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1" style="54" customWidth="1"/>
    <col min="1026" max="1026" width="36" style="54" customWidth="1"/>
    <col min="1027" max="1027" width="14" style="54" customWidth="1"/>
    <col min="1028" max="1028" width="10.59765625" style="54" customWidth="1"/>
    <col min="1029" max="1029" width="12.59765625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1" style="54" customWidth="1"/>
    <col min="1282" max="1282" width="36" style="54" customWidth="1"/>
    <col min="1283" max="1283" width="14" style="54" customWidth="1"/>
    <col min="1284" max="1284" width="10.59765625" style="54" customWidth="1"/>
    <col min="1285" max="1285" width="12.59765625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1" style="54" customWidth="1"/>
    <col min="1538" max="1538" width="36" style="54" customWidth="1"/>
    <col min="1539" max="1539" width="14" style="54" customWidth="1"/>
    <col min="1540" max="1540" width="10.59765625" style="54" customWidth="1"/>
    <col min="1541" max="1541" width="12.59765625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1" style="54" customWidth="1"/>
    <col min="1794" max="1794" width="36" style="54" customWidth="1"/>
    <col min="1795" max="1795" width="14" style="54" customWidth="1"/>
    <col min="1796" max="1796" width="10.59765625" style="54" customWidth="1"/>
    <col min="1797" max="1797" width="12.59765625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1" style="54" customWidth="1"/>
    <col min="2050" max="2050" width="36" style="54" customWidth="1"/>
    <col min="2051" max="2051" width="14" style="54" customWidth="1"/>
    <col min="2052" max="2052" width="10.59765625" style="54" customWidth="1"/>
    <col min="2053" max="2053" width="12.59765625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1" style="54" customWidth="1"/>
    <col min="2306" max="2306" width="36" style="54" customWidth="1"/>
    <col min="2307" max="2307" width="14" style="54" customWidth="1"/>
    <col min="2308" max="2308" width="10.59765625" style="54" customWidth="1"/>
    <col min="2309" max="2309" width="12.59765625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1" style="54" customWidth="1"/>
    <col min="2562" max="2562" width="36" style="54" customWidth="1"/>
    <col min="2563" max="2563" width="14" style="54" customWidth="1"/>
    <col min="2564" max="2564" width="10.59765625" style="54" customWidth="1"/>
    <col min="2565" max="2565" width="12.59765625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1" style="54" customWidth="1"/>
    <col min="2818" max="2818" width="36" style="54" customWidth="1"/>
    <col min="2819" max="2819" width="14" style="54" customWidth="1"/>
    <col min="2820" max="2820" width="10.59765625" style="54" customWidth="1"/>
    <col min="2821" max="2821" width="12.59765625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1" style="54" customWidth="1"/>
    <col min="3074" max="3074" width="36" style="54" customWidth="1"/>
    <col min="3075" max="3075" width="14" style="54" customWidth="1"/>
    <col min="3076" max="3076" width="10.59765625" style="54" customWidth="1"/>
    <col min="3077" max="3077" width="12.59765625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1" style="54" customWidth="1"/>
    <col min="3330" max="3330" width="36" style="54" customWidth="1"/>
    <col min="3331" max="3331" width="14" style="54" customWidth="1"/>
    <col min="3332" max="3332" width="10.59765625" style="54" customWidth="1"/>
    <col min="3333" max="3333" width="12.59765625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1" style="54" customWidth="1"/>
    <col min="3586" max="3586" width="36" style="54" customWidth="1"/>
    <col min="3587" max="3587" width="14" style="54" customWidth="1"/>
    <col min="3588" max="3588" width="10.59765625" style="54" customWidth="1"/>
    <col min="3589" max="3589" width="12.59765625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1" style="54" customWidth="1"/>
    <col min="3842" max="3842" width="36" style="54" customWidth="1"/>
    <col min="3843" max="3843" width="14" style="54" customWidth="1"/>
    <col min="3844" max="3844" width="10.59765625" style="54" customWidth="1"/>
    <col min="3845" max="3845" width="12.59765625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1" style="54" customWidth="1"/>
    <col min="4098" max="4098" width="36" style="54" customWidth="1"/>
    <col min="4099" max="4099" width="14" style="54" customWidth="1"/>
    <col min="4100" max="4100" width="10.59765625" style="54" customWidth="1"/>
    <col min="4101" max="4101" width="12.59765625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1" style="54" customWidth="1"/>
    <col min="4354" max="4354" width="36" style="54" customWidth="1"/>
    <col min="4355" max="4355" width="14" style="54" customWidth="1"/>
    <col min="4356" max="4356" width="10.59765625" style="54" customWidth="1"/>
    <col min="4357" max="4357" width="12.59765625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1" style="54" customWidth="1"/>
    <col min="4610" max="4610" width="36" style="54" customWidth="1"/>
    <col min="4611" max="4611" width="14" style="54" customWidth="1"/>
    <col min="4612" max="4612" width="10.59765625" style="54" customWidth="1"/>
    <col min="4613" max="4613" width="12.59765625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1" style="54" customWidth="1"/>
    <col min="4866" max="4866" width="36" style="54" customWidth="1"/>
    <col min="4867" max="4867" width="14" style="54" customWidth="1"/>
    <col min="4868" max="4868" width="10.59765625" style="54" customWidth="1"/>
    <col min="4869" max="4869" width="12.59765625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1" style="54" customWidth="1"/>
    <col min="5122" max="5122" width="36" style="54" customWidth="1"/>
    <col min="5123" max="5123" width="14" style="54" customWidth="1"/>
    <col min="5124" max="5124" width="10.59765625" style="54" customWidth="1"/>
    <col min="5125" max="5125" width="12.59765625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1" style="54" customWidth="1"/>
    <col min="5378" max="5378" width="36" style="54" customWidth="1"/>
    <col min="5379" max="5379" width="14" style="54" customWidth="1"/>
    <col min="5380" max="5380" width="10.59765625" style="54" customWidth="1"/>
    <col min="5381" max="5381" width="12.59765625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1" style="54" customWidth="1"/>
    <col min="5634" max="5634" width="36" style="54" customWidth="1"/>
    <col min="5635" max="5635" width="14" style="54" customWidth="1"/>
    <col min="5636" max="5636" width="10.59765625" style="54" customWidth="1"/>
    <col min="5637" max="5637" width="12.59765625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1" style="54" customWidth="1"/>
    <col min="5890" max="5890" width="36" style="54" customWidth="1"/>
    <col min="5891" max="5891" width="14" style="54" customWidth="1"/>
    <col min="5892" max="5892" width="10.59765625" style="54" customWidth="1"/>
    <col min="5893" max="5893" width="12.59765625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1" style="54" customWidth="1"/>
    <col min="6146" max="6146" width="36" style="54" customWidth="1"/>
    <col min="6147" max="6147" width="14" style="54" customWidth="1"/>
    <col min="6148" max="6148" width="10.59765625" style="54" customWidth="1"/>
    <col min="6149" max="6149" width="12.59765625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1" style="54" customWidth="1"/>
    <col min="6402" max="6402" width="36" style="54" customWidth="1"/>
    <col min="6403" max="6403" width="14" style="54" customWidth="1"/>
    <col min="6404" max="6404" width="10.59765625" style="54" customWidth="1"/>
    <col min="6405" max="6405" width="12.59765625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1" style="54" customWidth="1"/>
    <col min="6658" max="6658" width="36" style="54" customWidth="1"/>
    <col min="6659" max="6659" width="14" style="54" customWidth="1"/>
    <col min="6660" max="6660" width="10.59765625" style="54" customWidth="1"/>
    <col min="6661" max="6661" width="12.59765625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1" style="54" customWidth="1"/>
    <col min="6914" max="6914" width="36" style="54" customWidth="1"/>
    <col min="6915" max="6915" width="14" style="54" customWidth="1"/>
    <col min="6916" max="6916" width="10.59765625" style="54" customWidth="1"/>
    <col min="6917" max="6917" width="12.59765625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1" style="54" customWidth="1"/>
    <col min="7170" max="7170" width="36" style="54" customWidth="1"/>
    <col min="7171" max="7171" width="14" style="54" customWidth="1"/>
    <col min="7172" max="7172" width="10.59765625" style="54" customWidth="1"/>
    <col min="7173" max="7173" width="12.59765625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1" style="54" customWidth="1"/>
    <col min="7426" max="7426" width="36" style="54" customWidth="1"/>
    <col min="7427" max="7427" width="14" style="54" customWidth="1"/>
    <col min="7428" max="7428" width="10.59765625" style="54" customWidth="1"/>
    <col min="7429" max="7429" width="12.59765625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1" style="54" customWidth="1"/>
    <col min="7682" max="7682" width="36" style="54" customWidth="1"/>
    <col min="7683" max="7683" width="14" style="54" customWidth="1"/>
    <col min="7684" max="7684" width="10.59765625" style="54" customWidth="1"/>
    <col min="7685" max="7685" width="12.59765625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1" style="54" customWidth="1"/>
    <col min="7938" max="7938" width="36" style="54" customWidth="1"/>
    <col min="7939" max="7939" width="14" style="54" customWidth="1"/>
    <col min="7940" max="7940" width="10.59765625" style="54" customWidth="1"/>
    <col min="7941" max="7941" width="12.59765625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1" style="54" customWidth="1"/>
    <col min="8194" max="8194" width="36" style="54" customWidth="1"/>
    <col min="8195" max="8195" width="14" style="54" customWidth="1"/>
    <col min="8196" max="8196" width="10.59765625" style="54" customWidth="1"/>
    <col min="8197" max="8197" width="12.59765625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1" style="54" customWidth="1"/>
    <col min="8450" max="8450" width="36" style="54" customWidth="1"/>
    <col min="8451" max="8451" width="14" style="54" customWidth="1"/>
    <col min="8452" max="8452" width="10.59765625" style="54" customWidth="1"/>
    <col min="8453" max="8453" width="12.59765625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1" style="54" customWidth="1"/>
    <col min="8706" max="8706" width="36" style="54" customWidth="1"/>
    <col min="8707" max="8707" width="14" style="54" customWidth="1"/>
    <col min="8708" max="8708" width="10.59765625" style="54" customWidth="1"/>
    <col min="8709" max="8709" width="12.59765625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1" style="54" customWidth="1"/>
    <col min="8962" max="8962" width="36" style="54" customWidth="1"/>
    <col min="8963" max="8963" width="14" style="54" customWidth="1"/>
    <col min="8964" max="8964" width="10.59765625" style="54" customWidth="1"/>
    <col min="8965" max="8965" width="12.59765625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1" style="54" customWidth="1"/>
    <col min="9218" max="9218" width="36" style="54" customWidth="1"/>
    <col min="9219" max="9219" width="14" style="54" customWidth="1"/>
    <col min="9220" max="9220" width="10.59765625" style="54" customWidth="1"/>
    <col min="9221" max="9221" width="12.59765625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1" style="54" customWidth="1"/>
    <col min="9474" max="9474" width="36" style="54" customWidth="1"/>
    <col min="9475" max="9475" width="14" style="54" customWidth="1"/>
    <col min="9476" max="9476" width="10.59765625" style="54" customWidth="1"/>
    <col min="9477" max="9477" width="12.59765625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1" style="54" customWidth="1"/>
    <col min="9730" max="9730" width="36" style="54" customWidth="1"/>
    <col min="9731" max="9731" width="14" style="54" customWidth="1"/>
    <col min="9732" max="9732" width="10.59765625" style="54" customWidth="1"/>
    <col min="9733" max="9733" width="12.59765625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1" style="54" customWidth="1"/>
    <col min="9986" max="9986" width="36" style="54" customWidth="1"/>
    <col min="9987" max="9987" width="14" style="54" customWidth="1"/>
    <col min="9988" max="9988" width="10.59765625" style="54" customWidth="1"/>
    <col min="9989" max="9989" width="12.59765625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1" style="54" customWidth="1"/>
    <col min="10242" max="10242" width="36" style="54" customWidth="1"/>
    <col min="10243" max="10243" width="14" style="54" customWidth="1"/>
    <col min="10244" max="10244" width="10.59765625" style="54" customWidth="1"/>
    <col min="10245" max="10245" width="12.59765625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1" style="54" customWidth="1"/>
    <col min="10498" max="10498" width="36" style="54" customWidth="1"/>
    <col min="10499" max="10499" width="14" style="54" customWidth="1"/>
    <col min="10500" max="10500" width="10.59765625" style="54" customWidth="1"/>
    <col min="10501" max="10501" width="12.59765625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1" style="54" customWidth="1"/>
    <col min="10754" max="10754" width="36" style="54" customWidth="1"/>
    <col min="10755" max="10755" width="14" style="54" customWidth="1"/>
    <col min="10756" max="10756" width="10.59765625" style="54" customWidth="1"/>
    <col min="10757" max="10757" width="12.59765625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1" style="54" customWidth="1"/>
    <col min="11010" max="11010" width="36" style="54" customWidth="1"/>
    <col min="11011" max="11011" width="14" style="54" customWidth="1"/>
    <col min="11012" max="11012" width="10.59765625" style="54" customWidth="1"/>
    <col min="11013" max="11013" width="12.59765625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1" style="54" customWidth="1"/>
    <col min="11266" max="11266" width="36" style="54" customWidth="1"/>
    <col min="11267" max="11267" width="14" style="54" customWidth="1"/>
    <col min="11268" max="11268" width="10.59765625" style="54" customWidth="1"/>
    <col min="11269" max="11269" width="12.59765625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1" style="54" customWidth="1"/>
    <col min="11522" max="11522" width="36" style="54" customWidth="1"/>
    <col min="11523" max="11523" width="14" style="54" customWidth="1"/>
    <col min="11524" max="11524" width="10.59765625" style="54" customWidth="1"/>
    <col min="11525" max="11525" width="12.59765625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1" style="54" customWidth="1"/>
    <col min="11778" max="11778" width="36" style="54" customWidth="1"/>
    <col min="11779" max="11779" width="14" style="54" customWidth="1"/>
    <col min="11780" max="11780" width="10.59765625" style="54" customWidth="1"/>
    <col min="11781" max="11781" width="12.59765625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1" style="54" customWidth="1"/>
    <col min="12034" max="12034" width="36" style="54" customWidth="1"/>
    <col min="12035" max="12035" width="14" style="54" customWidth="1"/>
    <col min="12036" max="12036" width="10.59765625" style="54" customWidth="1"/>
    <col min="12037" max="12037" width="12.59765625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1" style="54" customWidth="1"/>
    <col min="12290" max="12290" width="36" style="54" customWidth="1"/>
    <col min="12291" max="12291" width="14" style="54" customWidth="1"/>
    <col min="12292" max="12292" width="10.59765625" style="54" customWidth="1"/>
    <col min="12293" max="12293" width="12.59765625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1" style="54" customWidth="1"/>
    <col min="12546" max="12546" width="36" style="54" customWidth="1"/>
    <col min="12547" max="12547" width="14" style="54" customWidth="1"/>
    <col min="12548" max="12548" width="10.59765625" style="54" customWidth="1"/>
    <col min="12549" max="12549" width="12.59765625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1" style="54" customWidth="1"/>
    <col min="12802" max="12802" width="36" style="54" customWidth="1"/>
    <col min="12803" max="12803" width="14" style="54" customWidth="1"/>
    <col min="12804" max="12804" width="10.59765625" style="54" customWidth="1"/>
    <col min="12805" max="12805" width="12.59765625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1" style="54" customWidth="1"/>
    <col min="13058" max="13058" width="36" style="54" customWidth="1"/>
    <col min="13059" max="13059" width="14" style="54" customWidth="1"/>
    <col min="13060" max="13060" width="10.59765625" style="54" customWidth="1"/>
    <col min="13061" max="13061" width="12.59765625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1" style="54" customWidth="1"/>
    <col min="13314" max="13314" width="36" style="54" customWidth="1"/>
    <col min="13315" max="13315" width="14" style="54" customWidth="1"/>
    <col min="13316" max="13316" width="10.59765625" style="54" customWidth="1"/>
    <col min="13317" max="13317" width="12.59765625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1" style="54" customWidth="1"/>
    <col min="13570" max="13570" width="36" style="54" customWidth="1"/>
    <col min="13571" max="13571" width="14" style="54" customWidth="1"/>
    <col min="13572" max="13572" width="10.59765625" style="54" customWidth="1"/>
    <col min="13573" max="13573" width="12.59765625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1" style="54" customWidth="1"/>
    <col min="13826" max="13826" width="36" style="54" customWidth="1"/>
    <col min="13827" max="13827" width="14" style="54" customWidth="1"/>
    <col min="13828" max="13828" width="10.59765625" style="54" customWidth="1"/>
    <col min="13829" max="13829" width="12.59765625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1" style="54" customWidth="1"/>
    <col min="14082" max="14082" width="36" style="54" customWidth="1"/>
    <col min="14083" max="14083" width="14" style="54" customWidth="1"/>
    <col min="14084" max="14084" width="10.59765625" style="54" customWidth="1"/>
    <col min="14085" max="14085" width="12.59765625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1" style="54" customWidth="1"/>
    <col min="14338" max="14338" width="36" style="54" customWidth="1"/>
    <col min="14339" max="14339" width="14" style="54" customWidth="1"/>
    <col min="14340" max="14340" width="10.59765625" style="54" customWidth="1"/>
    <col min="14341" max="14341" width="12.59765625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1" style="54" customWidth="1"/>
    <col min="14594" max="14594" width="36" style="54" customWidth="1"/>
    <col min="14595" max="14595" width="14" style="54" customWidth="1"/>
    <col min="14596" max="14596" width="10.59765625" style="54" customWidth="1"/>
    <col min="14597" max="14597" width="12.59765625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1" style="54" customWidth="1"/>
    <col min="14850" max="14850" width="36" style="54" customWidth="1"/>
    <col min="14851" max="14851" width="14" style="54" customWidth="1"/>
    <col min="14852" max="14852" width="10.59765625" style="54" customWidth="1"/>
    <col min="14853" max="14853" width="12.59765625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1" style="54" customWidth="1"/>
    <col min="15106" max="15106" width="36" style="54" customWidth="1"/>
    <col min="15107" max="15107" width="14" style="54" customWidth="1"/>
    <col min="15108" max="15108" width="10.59765625" style="54" customWidth="1"/>
    <col min="15109" max="15109" width="12.59765625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1" style="54" customWidth="1"/>
    <col min="15362" max="15362" width="36" style="54" customWidth="1"/>
    <col min="15363" max="15363" width="14" style="54" customWidth="1"/>
    <col min="15364" max="15364" width="10.59765625" style="54" customWidth="1"/>
    <col min="15365" max="15365" width="12.59765625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1" style="54" customWidth="1"/>
    <col min="15618" max="15618" width="36" style="54" customWidth="1"/>
    <col min="15619" max="15619" width="14" style="54" customWidth="1"/>
    <col min="15620" max="15620" width="10.59765625" style="54" customWidth="1"/>
    <col min="15621" max="15621" width="12.59765625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1" style="54" customWidth="1"/>
    <col min="15874" max="15874" width="36" style="54" customWidth="1"/>
    <col min="15875" max="15875" width="14" style="54" customWidth="1"/>
    <col min="15876" max="15876" width="10.59765625" style="54" customWidth="1"/>
    <col min="15877" max="15877" width="12.59765625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1" style="54" customWidth="1"/>
    <col min="16130" max="16130" width="36" style="54" customWidth="1"/>
    <col min="16131" max="16131" width="14" style="54" customWidth="1"/>
    <col min="16132" max="16132" width="10.59765625" style="54" customWidth="1"/>
    <col min="16133" max="16133" width="12.59765625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7" x14ac:dyDescent="0.25">
      <c r="A1" s="113" t="s">
        <v>0</v>
      </c>
      <c r="B1" s="113"/>
      <c r="C1" s="113"/>
      <c r="D1" s="113"/>
      <c r="E1" s="113"/>
      <c r="F1" s="113"/>
    </row>
    <row r="2" spans="1:7" x14ac:dyDescent="0.25">
      <c r="B2" s="55" t="s">
        <v>429</v>
      </c>
    </row>
    <row r="3" spans="1:7" x14ac:dyDescent="0.25">
      <c r="B3" s="55"/>
    </row>
    <row r="4" spans="1:7" ht="15" customHeight="1" x14ac:dyDescent="0.25">
      <c r="A4" s="58"/>
      <c r="C4" s="59" t="s">
        <v>2</v>
      </c>
      <c r="D4" s="59" t="s">
        <v>3</v>
      </c>
      <c r="E4" s="59" t="s">
        <v>4</v>
      </c>
      <c r="F4" s="60" t="s">
        <v>5</v>
      </c>
    </row>
    <row r="5" spans="1:7" ht="15" customHeight="1" x14ac:dyDescent="0.3">
      <c r="A5" s="58" t="s">
        <v>197</v>
      </c>
      <c r="C5" s="66"/>
      <c r="D5" s="66"/>
      <c r="E5" s="66"/>
    </row>
    <row r="6" spans="1:7" x14ac:dyDescent="0.25">
      <c r="A6" s="61" t="s">
        <v>218</v>
      </c>
      <c r="B6" s="54" t="s">
        <v>205</v>
      </c>
      <c r="C6" s="62">
        <v>24.47</v>
      </c>
      <c r="D6" s="62"/>
      <c r="E6" s="62">
        <v>24.47</v>
      </c>
      <c r="F6" s="57">
        <v>109038</v>
      </c>
    </row>
    <row r="7" spans="1:7" x14ac:dyDescent="0.25">
      <c r="C7" s="64">
        <f>SUM(C6:C6)</f>
        <v>24.47</v>
      </c>
      <c r="D7" s="64">
        <f>SUM(D6:D6)</f>
        <v>0</v>
      </c>
      <c r="E7" s="64">
        <f>SUM(E6:E6)</f>
        <v>24.47</v>
      </c>
    </row>
    <row r="8" spans="1:7" x14ac:dyDescent="0.25">
      <c r="C8" s="65"/>
      <c r="D8" s="65"/>
      <c r="E8" s="65"/>
    </row>
    <row r="9" spans="1:7" ht="15" customHeight="1" x14ac:dyDescent="0.3">
      <c r="A9" s="58" t="s">
        <v>208</v>
      </c>
      <c r="C9" s="66"/>
      <c r="D9" s="66"/>
      <c r="E9" s="66"/>
    </row>
    <row r="10" spans="1:7" x14ac:dyDescent="0.25">
      <c r="A10" s="61" t="s">
        <v>331</v>
      </c>
      <c r="B10" s="54" t="s">
        <v>430</v>
      </c>
      <c r="C10" s="66">
        <v>114.64</v>
      </c>
      <c r="D10" s="66"/>
      <c r="E10" s="66">
        <v>114.64</v>
      </c>
      <c r="F10" s="57">
        <v>109039</v>
      </c>
    </row>
    <row r="11" spans="1:7" x14ac:dyDescent="0.25">
      <c r="A11" s="61" t="s">
        <v>218</v>
      </c>
      <c r="B11" s="54" t="s">
        <v>205</v>
      </c>
      <c r="C11" s="62">
        <v>14.8</v>
      </c>
      <c r="D11" s="62"/>
      <c r="E11" s="62">
        <v>14.8</v>
      </c>
      <c r="F11" s="57">
        <v>109040</v>
      </c>
      <c r="G11" s="63"/>
    </row>
    <row r="12" spans="1:7" x14ac:dyDescent="0.25">
      <c r="A12" s="61" t="s">
        <v>352</v>
      </c>
      <c r="B12" s="54" t="s">
        <v>431</v>
      </c>
      <c r="C12" s="62">
        <v>52.21</v>
      </c>
      <c r="D12" s="62"/>
      <c r="E12" s="62">
        <v>52.21</v>
      </c>
      <c r="F12" s="57" t="s">
        <v>8</v>
      </c>
      <c r="G12" s="63"/>
    </row>
    <row r="13" spans="1:7" x14ac:dyDescent="0.25">
      <c r="A13" s="61" t="s">
        <v>432</v>
      </c>
      <c r="B13" s="54" t="s">
        <v>433</v>
      </c>
      <c r="C13" s="62">
        <v>1438</v>
      </c>
      <c r="D13" s="62"/>
      <c r="E13" s="62">
        <v>1438</v>
      </c>
      <c r="F13" s="57">
        <v>109043</v>
      </c>
      <c r="G13" s="63"/>
    </row>
    <row r="14" spans="1:7" s="69" customFormat="1" ht="14.4" x14ac:dyDescent="0.3">
      <c r="B14" s="70"/>
      <c r="C14" s="64">
        <f>SUM(C10:C13)</f>
        <v>1619.65</v>
      </c>
      <c r="D14" s="64">
        <f>SUM(D10:D13)</f>
        <v>0</v>
      </c>
      <c r="E14" s="64">
        <f>SUM(E10:E13)</f>
        <v>1619.65</v>
      </c>
      <c r="F14" s="71"/>
      <c r="G14" s="72"/>
    </row>
    <row r="15" spans="1:7" s="69" customFormat="1" ht="14.4" x14ac:dyDescent="0.3">
      <c r="B15" s="70"/>
      <c r="C15" s="65"/>
      <c r="D15" s="65"/>
      <c r="E15" s="65"/>
      <c r="F15" s="71"/>
      <c r="G15" s="72"/>
    </row>
    <row r="16" spans="1:7" ht="15" customHeight="1" x14ac:dyDescent="0.3">
      <c r="A16" s="58" t="s">
        <v>225</v>
      </c>
      <c r="C16" s="66"/>
      <c r="D16" s="66"/>
      <c r="E16" s="66"/>
    </row>
    <row r="17" spans="1:7" x14ac:dyDescent="0.25">
      <c r="A17" s="61" t="s">
        <v>379</v>
      </c>
      <c r="B17" s="54" t="s">
        <v>434</v>
      </c>
      <c r="C17" s="66">
        <v>520</v>
      </c>
      <c r="D17" s="66">
        <v>104</v>
      </c>
      <c r="E17" s="66">
        <v>624</v>
      </c>
      <c r="F17" s="57">
        <v>109041</v>
      </c>
    </row>
    <row r="18" spans="1:7" x14ac:dyDescent="0.25">
      <c r="A18" s="75"/>
      <c r="B18" s="69"/>
      <c r="C18" s="64">
        <f>SUM(C17:C17)</f>
        <v>520</v>
      </c>
      <c r="D18" s="64">
        <f>SUM(D17:D17)</f>
        <v>104</v>
      </c>
      <c r="E18" s="64">
        <f>SUM(E17:E17)</f>
        <v>624</v>
      </c>
    </row>
    <row r="19" spans="1:7" x14ac:dyDescent="0.25">
      <c r="A19" s="75"/>
      <c r="B19" s="69"/>
      <c r="C19" s="65"/>
      <c r="D19" s="65"/>
      <c r="E19" s="65"/>
    </row>
    <row r="20" spans="1:7" ht="15" customHeight="1" x14ac:dyDescent="0.3">
      <c r="A20" s="58" t="s">
        <v>240</v>
      </c>
      <c r="B20" s="61"/>
      <c r="C20" s="66"/>
      <c r="D20" s="66"/>
      <c r="E20" s="66"/>
    </row>
    <row r="21" spans="1:7" x14ac:dyDescent="0.25">
      <c r="A21" s="61" t="s">
        <v>435</v>
      </c>
      <c r="B21" s="61" t="s">
        <v>436</v>
      </c>
      <c r="C21" s="66">
        <v>1240</v>
      </c>
      <c r="D21" s="66">
        <v>248</v>
      </c>
      <c r="E21" s="66">
        <v>1488</v>
      </c>
      <c r="F21" s="57">
        <v>109042</v>
      </c>
    </row>
    <row r="22" spans="1:7" x14ac:dyDescent="0.25">
      <c r="C22" s="64">
        <f>SUM(C21:C21)</f>
        <v>1240</v>
      </c>
      <c r="D22" s="64">
        <f>SUM(D21:D21)</f>
        <v>248</v>
      </c>
      <c r="E22" s="64">
        <f>SUM(E21:E21)</f>
        <v>1488</v>
      </c>
    </row>
    <row r="23" spans="1:7" x14ac:dyDescent="0.25">
      <c r="C23" s="65"/>
      <c r="D23" s="65"/>
      <c r="E23" s="65"/>
    </row>
    <row r="24" spans="1:7" ht="15" customHeight="1" x14ac:dyDescent="0.3">
      <c r="A24" s="58" t="s">
        <v>244</v>
      </c>
      <c r="C24" s="66"/>
      <c r="D24" s="66"/>
      <c r="E24" s="66"/>
    </row>
    <row r="25" spans="1:7" x14ac:dyDescent="0.25">
      <c r="A25" s="61" t="s">
        <v>437</v>
      </c>
      <c r="B25" s="54" t="s">
        <v>438</v>
      </c>
      <c r="C25" s="66">
        <v>300</v>
      </c>
      <c r="D25" s="66"/>
      <c r="E25" s="66">
        <v>300</v>
      </c>
      <c r="F25" s="57">
        <v>109044</v>
      </c>
    </row>
    <row r="26" spans="1:7" x14ac:dyDescent="0.25">
      <c r="A26" s="75"/>
      <c r="B26" s="69"/>
      <c r="C26" s="64">
        <f>SUM(C25:C25)</f>
        <v>300</v>
      </c>
      <c r="D26" s="64">
        <f>SUM(D25:D25)</f>
        <v>0</v>
      </c>
      <c r="E26" s="64">
        <f>SUM(E25:E25)</f>
        <v>300</v>
      </c>
    </row>
    <row r="27" spans="1:7" x14ac:dyDescent="0.25">
      <c r="C27" s="65"/>
      <c r="D27" s="65"/>
      <c r="E27" s="65"/>
      <c r="G27" s="85"/>
    </row>
    <row r="28" spans="1:7" x14ac:dyDescent="0.25">
      <c r="C28" s="91"/>
      <c r="D28" s="91"/>
      <c r="E28" s="91"/>
      <c r="G28" s="85"/>
    </row>
    <row r="29" spans="1:7" ht="15" customHeight="1" x14ac:dyDescent="0.25">
      <c r="B29" s="92" t="s">
        <v>114</v>
      </c>
      <c r="C29" s="64">
        <f>SUM(+C22+C14+C7+C18+C113+C25)</f>
        <v>3704.12</v>
      </c>
      <c r="D29" s="64">
        <f>SUM(+D22+D14+D7+D18+D113+D25)</f>
        <v>352</v>
      </c>
      <c r="E29" s="64">
        <f>SUM(+E22+E14+E7+E18+E113+E25)</f>
        <v>4056.12</v>
      </c>
      <c r="G29" s="85"/>
    </row>
    <row r="30" spans="1:7" ht="15" customHeight="1" x14ac:dyDescent="0.25">
      <c r="B30" s="93"/>
      <c r="C30" s="65"/>
      <c r="D30" s="65"/>
      <c r="E30" s="65"/>
      <c r="G30" s="85"/>
    </row>
    <row r="31" spans="1:7" x14ac:dyDescent="0.25">
      <c r="A31" s="61"/>
      <c r="C31" s="62"/>
    </row>
    <row r="32" spans="1:7" x14ac:dyDescent="0.25">
      <c r="A32" s="100"/>
    </row>
    <row r="44" spans="1:9" x14ac:dyDescent="0.25">
      <c r="H44" s="88"/>
    </row>
    <row r="45" spans="1:9" x14ac:dyDescent="0.25">
      <c r="I45" s="88"/>
    </row>
    <row r="46" spans="1:9" x14ac:dyDescent="0.25">
      <c r="I46" s="88"/>
    </row>
    <row r="47" spans="1:9" s="88" customFormat="1" x14ac:dyDescent="0.25">
      <c r="A47" s="54"/>
      <c r="B47" s="54"/>
      <c r="C47" s="56"/>
      <c r="D47" s="56"/>
      <c r="E47" s="56"/>
      <c r="F47" s="57"/>
      <c r="G47" s="53"/>
      <c r="H47" s="54"/>
      <c r="I47" s="54"/>
    </row>
    <row r="48" spans="1:9" s="88" customFormat="1" x14ac:dyDescent="0.25">
      <c r="A48" s="54"/>
      <c r="B48" s="54"/>
      <c r="C48" s="56"/>
      <c r="D48" s="56"/>
      <c r="E48" s="56"/>
      <c r="F48" s="57"/>
      <c r="G48" s="53"/>
      <c r="H48" s="54"/>
      <c r="I48" s="54"/>
    </row>
    <row r="49" spans="1:9" s="88" customFormat="1" x14ac:dyDescent="0.25">
      <c r="A49" s="54"/>
      <c r="B49" s="54"/>
      <c r="C49" s="56"/>
      <c r="D49" s="56"/>
      <c r="E49" s="56"/>
      <c r="F49" s="57"/>
      <c r="G49" s="53"/>
      <c r="H49" s="54"/>
      <c r="I49" s="54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C16" sqref="C16"/>
    </sheetView>
  </sheetViews>
  <sheetFormatPr defaultColWidth="8.8984375" defaultRowHeight="13.85" x14ac:dyDescent="0.25"/>
  <cols>
    <col min="1" max="1" width="4.3984375" style="53" customWidth="1"/>
    <col min="2" max="2" width="33.8984375" style="54" customWidth="1"/>
    <col min="3" max="3" width="36.296875" style="54" customWidth="1"/>
    <col min="4" max="4" width="14" style="56" customWidth="1"/>
    <col min="5" max="5" width="10.59765625" style="56" customWidth="1"/>
    <col min="6" max="6" width="14.69921875" style="56" customWidth="1"/>
    <col min="7" max="7" width="9" style="57" customWidth="1"/>
    <col min="8" max="8" width="13" style="53" customWidth="1"/>
    <col min="9" max="9" width="3.09765625" style="54" customWidth="1"/>
    <col min="10" max="256" width="8.8984375" style="54"/>
    <col min="257" max="257" width="4.3984375" style="54" customWidth="1"/>
    <col min="258" max="258" width="33.8984375" style="54" customWidth="1"/>
    <col min="259" max="259" width="36.296875" style="54" customWidth="1"/>
    <col min="260" max="260" width="14" style="54" customWidth="1"/>
    <col min="261" max="261" width="10.59765625" style="54" customWidth="1"/>
    <col min="262" max="262" width="14.69921875" style="54" customWidth="1"/>
    <col min="263" max="263" width="9" style="54" customWidth="1"/>
    <col min="264" max="264" width="13" style="54" customWidth="1"/>
    <col min="265" max="265" width="3.09765625" style="54" customWidth="1"/>
    <col min="266" max="512" width="8.8984375" style="54"/>
    <col min="513" max="513" width="4.3984375" style="54" customWidth="1"/>
    <col min="514" max="514" width="33.8984375" style="54" customWidth="1"/>
    <col min="515" max="515" width="36.296875" style="54" customWidth="1"/>
    <col min="516" max="516" width="14" style="54" customWidth="1"/>
    <col min="517" max="517" width="10.59765625" style="54" customWidth="1"/>
    <col min="518" max="518" width="14.69921875" style="54" customWidth="1"/>
    <col min="519" max="519" width="9" style="54" customWidth="1"/>
    <col min="520" max="520" width="13" style="54" customWidth="1"/>
    <col min="521" max="521" width="3.09765625" style="54" customWidth="1"/>
    <col min="522" max="768" width="8.8984375" style="54"/>
    <col min="769" max="769" width="4.3984375" style="54" customWidth="1"/>
    <col min="770" max="770" width="33.8984375" style="54" customWidth="1"/>
    <col min="771" max="771" width="36.296875" style="54" customWidth="1"/>
    <col min="772" max="772" width="14" style="54" customWidth="1"/>
    <col min="773" max="773" width="10.59765625" style="54" customWidth="1"/>
    <col min="774" max="774" width="14.69921875" style="54" customWidth="1"/>
    <col min="775" max="775" width="9" style="54" customWidth="1"/>
    <col min="776" max="776" width="13" style="54" customWidth="1"/>
    <col min="777" max="777" width="3.09765625" style="54" customWidth="1"/>
    <col min="778" max="1024" width="8.8984375" style="54"/>
    <col min="1025" max="1025" width="4.3984375" style="54" customWidth="1"/>
    <col min="1026" max="1026" width="33.8984375" style="54" customWidth="1"/>
    <col min="1027" max="1027" width="36.296875" style="54" customWidth="1"/>
    <col min="1028" max="1028" width="14" style="54" customWidth="1"/>
    <col min="1029" max="1029" width="10.59765625" style="54" customWidth="1"/>
    <col min="1030" max="1030" width="14.69921875" style="54" customWidth="1"/>
    <col min="1031" max="1031" width="9" style="54" customWidth="1"/>
    <col min="1032" max="1032" width="13" style="54" customWidth="1"/>
    <col min="1033" max="1033" width="3.09765625" style="54" customWidth="1"/>
    <col min="1034" max="1280" width="8.8984375" style="54"/>
    <col min="1281" max="1281" width="4.3984375" style="54" customWidth="1"/>
    <col min="1282" max="1282" width="33.8984375" style="54" customWidth="1"/>
    <col min="1283" max="1283" width="36.296875" style="54" customWidth="1"/>
    <col min="1284" max="1284" width="14" style="54" customWidth="1"/>
    <col min="1285" max="1285" width="10.59765625" style="54" customWidth="1"/>
    <col min="1286" max="1286" width="14.69921875" style="54" customWidth="1"/>
    <col min="1287" max="1287" width="9" style="54" customWidth="1"/>
    <col min="1288" max="1288" width="13" style="54" customWidth="1"/>
    <col min="1289" max="1289" width="3.09765625" style="54" customWidth="1"/>
    <col min="1290" max="1536" width="8.8984375" style="54"/>
    <col min="1537" max="1537" width="4.3984375" style="54" customWidth="1"/>
    <col min="1538" max="1538" width="33.8984375" style="54" customWidth="1"/>
    <col min="1539" max="1539" width="36.296875" style="54" customWidth="1"/>
    <col min="1540" max="1540" width="14" style="54" customWidth="1"/>
    <col min="1541" max="1541" width="10.59765625" style="54" customWidth="1"/>
    <col min="1542" max="1542" width="14.69921875" style="54" customWidth="1"/>
    <col min="1543" max="1543" width="9" style="54" customWidth="1"/>
    <col min="1544" max="1544" width="13" style="54" customWidth="1"/>
    <col min="1545" max="1545" width="3.09765625" style="54" customWidth="1"/>
    <col min="1546" max="1792" width="8.8984375" style="54"/>
    <col min="1793" max="1793" width="4.3984375" style="54" customWidth="1"/>
    <col min="1794" max="1794" width="33.8984375" style="54" customWidth="1"/>
    <col min="1795" max="1795" width="36.296875" style="54" customWidth="1"/>
    <col min="1796" max="1796" width="14" style="54" customWidth="1"/>
    <col min="1797" max="1797" width="10.59765625" style="54" customWidth="1"/>
    <col min="1798" max="1798" width="14.69921875" style="54" customWidth="1"/>
    <col min="1799" max="1799" width="9" style="54" customWidth="1"/>
    <col min="1800" max="1800" width="13" style="54" customWidth="1"/>
    <col min="1801" max="1801" width="3.09765625" style="54" customWidth="1"/>
    <col min="1802" max="2048" width="8.8984375" style="54"/>
    <col min="2049" max="2049" width="4.3984375" style="54" customWidth="1"/>
    <col min="2050" max="2050" width="33.8984375" style="54" customWidth="1"/>
    <col min="2051" max="2051" width="36.296875" style="54" customWidth="1"/>
    <col min="2052" max="2052" width="14" style="54" customWidth="1"/>
    <col min="2053" max="2053" width="10.59765625" style="54" customWidth="1"/>
    <col min="2054" max="2054" width="14.69921875" style="54" customWidth="1"/>
    <col min="2055" max="2055" width="9" style="54" customWidth="1"/>
    <col min="2056" max="2056" width="13" style="54" customWidth="1"/>
    <col min="2057" max="2057" width="3.09765625" style="54" customWidth="1"/>
    <col min="2058" max="2304" width="8.8984375" style="54"/>
    <col min="2305" max="2305" width="4.3984375" style="54" customWidth="1"/>
    <col min="2306" max="2306" width="33.8984375" style="54" customWidth="1"/>
    <col min="2307" max="2307" width="36.296875" style="54" customWidth="1"/>
    <col min="2308" max="2308" width="14" style="54" customWidth="1"/>
    <col min="2309" max="2309" width="10.59765625" style="54" customWidth="1"/>
    <col min="2310" max="2310" width="14.69921875" style="54" customWidth="1"/>
    <col min="2311" max="2311" width="9" style="54" customWidth="1"/>
    <col min="2312" max="2312" width="13" style="54" customWidth="1"/>
    <col min="2313" max="2313" width="3.09765625" style="54" customWidth="1"/>
    <col min="2314" max="2560" width="8.8984375" style="54"/>
    <col min="2561" max="2561" width="4.3984375" style="54" customWidth="1"/>
    <col min="2562" max="2562" width="33.8984375" style="54" customWidth="1"/>
    <col min="2563" max="2563" width="36.296875" style="54" customWidth="1"/>
    <col min="2564" max="2564" width="14" style="54" customWidth="1"/>
    <col min="2565" max="2565" width="10.59765625" style="54" customWidth="1"/>
    <col min="2566" max="2566" width="14.69921875" style="54" customWidth="1"/>
    <col min="2567" max="2567" width="9" style="54" customWidth="1"/>
    <col min="2568" max="2568" width="13" style="54" customWidth="1"/>
    <col min="2569" max="2569" width="3.09765625" style="54" customWidth="1"/>
    <col min="2570" max="2816" width="8.8984375" style="54"/>
    <col min="2817" max="2817" width="4.3984375" style="54" customWidth="1"/>
    <col min="2818" max="2818" width="33.8984375" style="54" customWidth="1"/>
    <col min="2819" max="2819" width="36.296875" style="54" customWidth="1"/>
    <col min="2820" max="2820" width="14" style="54" customWidth="1"/>
    <col min="2821" max="2821" width="10.59765625" style="54" customWidth="1"/>
    <col min="2822" max="2822" width="14.69921875" style="54" customWidth="1"/>
    <col min="2823" max="2823" width="9" style="54" customWidth="1"/>
    <col min="2824" max="2824" width="13" style="54" customWidth="1"/>
    <col min="2825" max="2825" width="3.09765625" style="54" customWidth="1"/>
    <col min="2826" max="3072" width="8.8984375" style="54"/>
    <col min="3073" max="3073" width="4.3984375" style="54" customWidth="1"/>
    <col min="3074" max="3074" width="33.8984375" style="54" customWidth="1"/>
    <col min="3075" max="3075" width="36.296875" style="54" customWidth="1"/>
    <col min="3076" max="3076" width="14" style="54" customWidth="1"/>
    <col min="3077" max="3077" width="10.59765625" style="54" customWidth="1"/>
    <col min="3078" max="3078" width="14.69921875" style="54" customWidth="1"/>
    <col min="3079" max="3079" width="9" style="54" customWidth="1"/>
    <col min="3080" max="3080" width="13" style="54" customWidth="1"/>
    <col min="3081" max="3081" width="3.09765625" style="54" customWidth="1"/>
    <col min="3082" max="3328" width="8.8984375" style="54"/>
    <col min="3329" max="3329" width="4.3984375" style="54" customWidth="1"/>
    <col min="3330" max="3330" width="33.8984375" style="54" customWidth="1"/>
    <col min="3331" max="3331" width="36.296875" style="54" customWidth="1"/>
    <col min="3332" max="3332" width="14" style="54" customWidth="1"/>
    <col min="3333" max="3333" width="10.59765625" style="54" customWidth="1"/>
    <col min="3334" max="3334" width="14.69921875" style="54" customWidth="1"/>
    <col min="3335" max="3335" width="9" style="54" customWidth="1"/>
    <col min="3336" max="3336" width="13" style="54" customWidth="1"/>
    <col min="3337" max="3337" width="3.09765625" style="54" customWidth="1"/>
    <col min="3338" max="3584" width="8.8984375" style="54"/>
    <col min="3585" max="3585" width="4.3984375" style="54" customWidth="1"/>
    <col min="3586" max="3586" width="33.8984375" style="54" customWidth="1"/>
    <col min="3587" max="3587" width="36.296875" style="54" customWidth="1"/>
    <col min="3588" max="3588" width="14" style="54" customWidth="1"/>
    <col min="3589" max="3589" width="10.59765625" style="54" customWidth="1"/>
    <col min="3590" max="3590" width="14.69921875" style="54" customWidth="1"/>
    <col min="3591" max="3591" width="9" style="54" customWidth="1"/>
    <col min="3592" max="3592" width="13" style="54" customWidth="1"/>
    <col min="3593" max="3593" width="3.09765625" style="54" customWidth="1"/>
    <col min="3594" max="3840" width="8.8984375" style="54"/>
    <col min="3841" max="3841" width="4.3984375" style="54" customWidth="1"/>
    <col min="3842" max="3842" width="33.8984375" style="54" customWidth="1"/>
    <col min="3843" max="3843" width="36.296875" style="54" customWidth="1"/>
    <col min="3844" max="3844" width="14" style="54" customWidth="1"/>
    <col min="3845" max="3845" width="10.59765625" style="54" customWidth="1"/>
    <col min="3846" max="3846" width="14.69921875" style="54" customWidth="1"/>
    <col min="3847" max="3847" width="9" style="54" customWidth="1"/>
    <col min="3848" max="3848" width="13" style="54" customWidth="1"/>
    <col min="3849" max="3849" width="3.09765625" style="54" customWidth="1"/>
    <col min="3850" max="4096" width="8.8984375" style="54"/>
    <col min="4097" max="4097" width="4.3984375" style="54" customWidth="1"/>
    <col min="4098" max="4098" width="33.8984375" style="54" customWidth="1"/>
    <col min="4099" max="4099" width="36.296875" style="54" customWidth="1"/>
    <col min="4100" max="4100" width="14" style="54" customWidth="1"/>
    <col min="4101" max="4101" width="10.59765625" style="54" customWidth="1"/>
    <col min="4102" max="4102" width="14.69921875" style="54" customWidth="1"/>
    <col min="4103" max="4103" width="9" style="54" customWidth="1"/>
    <col min="4104" max="4104" width="13" style="54" customWidth="1"/>
    <col min="4105" max="4105" width="3.09765625" style="54" customWidth="1"/>
    <col min="4106" max="4352" width="8.8984375" style="54"/>
    <col min="4353" max="4353" width="4.3984375" style="54" customWidth="1"/>
    <col min="4354" max="4354" width="33.8984375" style="54" customWidth="1"/>
    <col min="4355" max="4355" width="36.296875" style="54" customWidth="1"/>
    <col min="4356" max="4356" width="14" style="54" customWidth="1"/>
    <col min="4357" max="4357" width="10.59765625" style="54" customWidth="1"/>
    <col min="4358" max="4358" width="14.69921875" style="54" customWidth="1"/>
    <col min="4359" max="4359" width="9" style="54" customWidth="1"/>
    <col min="4360" max="4360" width="13" style="54" customWidth="1"/>
    <col min="4361" max="4361" width="3.09765625" style="54" customWidth="1"/>
    <col min="4362" max="4608" width="8.8984375" style="54"/>
    <col min="4609" max="4609" width="4.3984375" style="54" customWidth="1"/>
    <col min="4610" max="4610" width="33.8984375" style="54" customWidth="1"/>
    <col min="4611" max="4611" width="36.296875" style="54" customWidth="1"/>
    <col min="4612" max="4612" width="14" style="54" customWidth="1"/>
    <col min="4613" max="4613" width="10.59765625" style="54" customWidth="1"/>
    <col min="4614" max="4614" width="14.69921875" style="54" customWidth="1"/>
    <col min="4615" max="4615" width="9" style="54" customWidth="1"/>
    <col min="4616" max="4616" width="13" style="54" customWidth="1"/>
    <col min="4617" max="4617" width="3.09765625" style="54" customWidth="1"/>
    <col min="4618" max="4864" width="8.8984375" style="54"/>
    <col min="4865" max="4865" width="4.3984375" style="54" customWidth="1"/>
    <col min="4866" max="4866" width="33.8984375" style="54" customWidth="1"/>
    <col min="4867" max="4867" width="36.296875" style="54" customWidth="1"/>
    <col min="4868" max="4868" width="14" style="54" customWidth="1"/>
    <col min="4869" max="4869" width="10.59765625" style="54" customWidth="1"/>
    <col min="4870" max="4870" width="14.69921875" style="54" customWidth="1"/>
    <col min="4871" max="4871" width="9" style="54" customWidth="1"/>
    <col min="4872" max="4872" width="13" style="54" customWidth="1"/>
    <col min="4873" max="4873" width="3.09765625" style="54" customWidth="1"/>
    <col min="4874" max="5120" width="8.8984375" style="54"/>
    <col min="5121" max="5121" width="4.3984375" style="54" customWidth="1"/>
    <col min="5122" max="5122" width="33.8984375" style="54" customWidth="1"/>
    <col min="5123" max="5123" width="36.296875" style="54" customWidth="1"/>
    <col min="5124" max="5124" width="14" style="54" customWidth="1"/>
    <col min="5125" max="5125" width="10.59765625" style="54" customWidth="1"/>
    <col min="5126" max="5126" width="14.69921875" style="54" customWidth="1"/>
    <col min="5127" max="5127" width="9" style="54" customWidth="1"/>
    <col min="5128" max="5128" width="13" style="54" customWidth="1"/>
    <col min="5129" max="5129" width="3.09765625" style="54" customWidth="1"/>
    <col min="5130" max="5376" width="8.8984375" style="54"/>
    <col min="5377" max="5377" width="4.3984375" style="54" customWidth="1"/>
    <col min="5378" max="5378" width="33.8984375" style="54" customWidth="1"/>
    <col min="5379" max="5379" width="36.296875" style="54" customWidth="1"/>
    <col min="5380" max="5380" width="14" style="54" customWidth="1"/>
    <col min="5381" max="5381" width="10.59765625" style="54" customWidth="1"/>
    <col min="5382" max="5382" width="14.69921875" style="54" customWidth="1"/>
    <col min="5383" max="5383" width="9" style="54" customWidth="1"/>
    <col min="5384" max="5384" width="13" style="54" customWidth="1"/>
    <col min="5385" max="5385" width="3.09765625" style="54" customWidth="1"/>
    <col min="5386" max="5632" width="8.8984375" style="54"/>
    <col min="5633" max="5633" width="4.3984375" style="54" customWidth="1"/>
    <col min="5634" max="5634" width="33.8984375" style="54" customWidth="1"/>
    <col min="5635" max="5635" width="36.296875" style="54" customWidth="1"/>
    <col min="5636" max="5636" width="14" style="54" customWidth="1"/>
    <col min="5637" max="5637" width="10.59765625" style="54" customWidth="1"/>
    <col min="5638" max="5638" width="14.69921875" style="54" customWidth="1"/>
    <col min="5639" max="5639" width="9" style="54" customWidth="1"/>
    <col min="5640" max="5640" width="13" style="54" customWidth="1"/>
    <col min="5641" max="5641" width="3.09765625" style="54" customWidth="1"/>
    <col min="5642" max="5888" width="8.8984375" style="54"/>
    <col min="5889" max="5889" width="4.3984375" style="54" customWidth="1"/>
    <col min="5890" max="5890" width="33.8984375" style="54" customWidth="1"/>
    <col min="5891" max="5891" width="36.296875" style="54" customWidth="1"/>
    <col min="5892" max="5892" width="14" style="54" customWidth="1"/>
    <col min="5893" max="5893" width="10.59765625" style="54" customWidth="1"/>
    <col min="5894" max="5894" width="14.69921875" style="54" customWidth="1"/>
    <col min="5895" max="5895" width="9" style="54" customWidth="1"/>
    <col min="5896" max="5896" width="13" style="54" customWidth="1"/>
    <col min="5897" max="5897" width="3.09765625" style="54" customWidth="1"/>
    <col min="5898" max="6144" width="8.8984375" style="54"/>
    <col min="6145" max="6145" width="4.3984375" style="54" customWidth="1"/>
    <col min="6146" max="6146" width="33.8984375" style="54" customWidth="1"/>
    <col min="6147" max="6147" width="36.296875" style="54" customWidth="1"/>
    <col min="6148" max="6148" width="14" style="54" customWidth="1"/>
    <col min="6149" max="6149" width="10.59765625" style="54" customWidth="1"/>
    <col min="6150" max="6150" width="14.69921875" style="54" customWidth="1"/>
    <col min="6151" max="6151" width="9" style="54" customWidth="1"/>
    <col min="6152" max="6152" width="13" style="54" customWidth="1"/>
    <col min="6153" max="6153" width="3.09765625" style="54" customWidth="1"/>
    <col min="6154" max="6400" width="8.8984375" style="54"/>
    <col min="6401" max="6401" width="4.3984375" style="54" customWidth="1"/>
    <col min="6402" max="6402" width="33.8984375" style="54" customWidth="1"/>
    <col min="6403" max="6403" width="36.296875" style="54" customWidth="1"/>
    <col min="6404" max="6404" width="14" style="54" customWidth="1"/>
    <col min="6405" max="6405" width="10.59765625" style="54" customWidth="1"/>
    <col min="6406" max="6406" width="14.69921875" style="54" customWidth="1"/>
    <col min="6407" max="6407" width="9" style="54" customWidth="1"/>
    <col min="6408" max="6408" width="13" style="54" customWidth="1"/>
    <col min="6409" max="6409" width="3.09765625" style="54" customWidth="1"/>
    <col min="6410" max="6656" width="8.8984375" style="54"/>
    <col min="6657" max="6657" width="4.3984375" style="54" customWidth="1"/>
    <col min="6658" max="6658" width="33.8984375" style="54" customWidth="1"/>
    <col min="6659" max="6659" width="36.296875" style="54" customWidth="1"/>
    <col min="6660" max="6660" width="14" style="54" customWidth="1"/>
    <col min="6661" max="6661" width="10.59765625" style="54" customWidth="1"/>
    <col min="6662" max="6662" width="14.69921875" style="54" customWidth="1"/>
    <col min="6663" max="6663" width="9" style="54" customWidth="1"/>
    <col min="6664" max="6664" width="13" style="54" customWidth="1"/>
    <col min="6665" max="6665" width="3.09765625" style="54" customWidth="1"/>
    <col min="6666" max="6912" width="8.8984375" style="54"/>
    <col min="6913" max="6913" width="4.3984375" style="54" customWidth="1"/>
    <col min="6914" max="6914" width="33.8984375" style="54" customWidth="1"/>
    <col min="6915" max="6915" width="36.296875" style="54" customWidth="1"/>
    <col min="6916" max="6916" width="14" style="54" customWidth="1"/>
    <col min="6917" max="6917" width="10.59765625" style="54" customWidth="1"/>
    <col min="6918" max="6918" width="14.69921875" style="54" customWidth="1"/>
    <col min="6919" max="6919" width="9" style="54" customWidth="1"/>
    <col min="6920" max="6920" width="13" style="54" customWidth="1"/>
    <col min="6921" max="6921" width="3.09765625" style="54" customWidth="1"/>
    <col min="6922" max="7168" width="8.8984375" style="54"/>
    <col min="7169" max="7169" width="4.3984375" style="54" customWidth="1"/>
    <col min="7170" max="7170" width="33.8984375" style="54" customWidth="1"/>
    <col min="7171" max="7171" width="36.296875" style="54" customWidth="1"/>
    <col min="7172" max="7172" width="14" style="54" customWidth="1"/>
    <col min="7173" max="7173" width="10.59765625" style="54" customWidth="1"/>
    <col min="7174" max="7174" width="14.69921875" style="54" customWidth="1"/>
    <col min="7175" max="7175" width="9" style="54" customWidth="1"/>
    <col min="7176" max="7176" width="13" style="54" customWidth="1"/>
    <col min="7177" max="7177" width="3.09765625" style="54" customWidth="1"/>
    <col min="7178" max="7424" width="8.8984375" style="54"/>
    <col min="7425" max="7425" width="4.3984375" style="54" customWidth="1"/>
    <col min="7426" max="7426" width="33.8984375" style="54" customWidth="1"/>
    <col min="7427" max="7427" width="36.296875" style="54" customWidth="1"/>
    <col min="7428" max="7428" width="14" style="54" customWidth="1"/>
    <col min="7429" max="7429" width="10.59765625" style="54" customWidth="1"/>
    <col min="7430" max="7430" width="14.69921875" style="54" customWidth="1"/>
    <col min="7431" max="7431" width="9" style="54" customWidth="1"/>
    <col min="7432" max="7432" width="13" style="54" customWidth="1"/>
    <col min="7433" max="7433" width="3.09765625" style="54" customWidth="1"/>
    <col min="7434" max="7680" width="8.8984375" style="54"/>
    <col min="7681" max="7681" width="4.3984375" style="54" customWidth="1"/>
    <col min="7682" max="7682" width="33.8984375" style="54" customWidth="1"/>
    <col min="7683" max="7683" width="36.296875" style="54" customWidth="1"/>
    <col min="7684" max="7684" width="14" style="54" customWidth="1"/>
    <col min="7685" max="7685" width="10.59765625" style="54" customWidth="1"/>
    <col min="7686" max="7686" width="14.69921875" style="54" customWidth="1"/>
    <col min="7687" max="7687" width="9" style="54" customWidth="1"/>
    <col min="7688" max="7688" width="13" style="54" customWidth="1"/>
    <col min="7689" max="7689" width="3.09765625" style="54" customWidth="1"/>
    <col min="7690" max="7936" width="8.8984375" style="54"/>
    <col min="7937" max="7937" width="4.3984375" style="54" customWidth="1"/>
    <col min="7938" max="7938" width="33.8984375" style="54" customWidth="1"/>
    <col min="7939" max="7939" width="36.296875" style="54" customWidth="1"/>
    <col min="7940" max="7940" width="14" style="54" customWidth="1"/>
    <col min="7941" max="7941" width="10.59765625" style="54" customWidth="1"/>
    <col min="7942" max="7942" width="14.69921875" style="54" customWidth="1"/>
    <col min="7943" max="7943" width="9" style="54" customWidth="1"/>
    <col min="7944" max="7944" width="13" style="54" customWidth="1"/>
    <col min="7945" max="7945" width="3.09765625" style="54" customWidth="1"/>
    <col min="7946" max="8192" width="8.8984375" style="54"/>
    <col min="8193" max="8193" width="4.3984375" style="54" customWidth="1"/>
    <col min="8194" max="8194" width="33.8984375" style="54" customWidth="1"/>
    <col min="8195" max="8195" width="36.296875" style="54" customWidth="1"/>
    <col min="8196" max="8196" width="14" style="54" customWidth="1"/>
    <col min="8197" max="8197" width="10.59765625" style="54" customWidth="1"/>
    <col min="8198" max="8198" width="14.69921875" style="54" customWidth="1"/>
    <col min="8199" max="8199" width="9" style="54" customWidth="1"/>
    <col min="8200" max="8200" width="13" style="54" customWidth="1"/>
    <col min="8201" max="8201" width="3.09765625" style="54" customWidth="1"/>
    <col min="8202" max="8448" width="8.8984375" style="54"/>
    <col min="8449" max="8449" width="4.3984375" style="54" customWidth="1"/>
    <col min="8450" max="8450" width="33.8984375" style="54" customWidth="1"/>
    <col min="8451" max="8451" width="36.296875" style="54" customWidth="1"/>
    <col min="8452" max="8452" width="14" style="54" customWidth="1"/>
    <col min="8453" max="8453" width="10.59765625" style="54" customWidth="1"/>
    <col min="8454" max="8454" width="14.69921875" style="54" customWidth="1"/>
    <col min="8455" max="8455" width="9" style="54" customWidth="1"/>
    <col min="8456" max="8456" width="13" style="54" customWidth="1"/>
    <col min="8457" max="8457" width="3.09765625" style="54" customWidth="1"/>
    <col min="8458" max="8704" width="8.8984375" style="54"/>
    <col min="8705" max="8705" width="4.3984375" style="54" customWidth="1"/>
    <col min="8706" max="8706" width="33.8984375" style="54" customWidth="1"/>
    <col min="8707" max="8707" width="36.296875" style="54" customWidth="1"/>
    <col min="8708" max="8708" width="14" style="54" customWidth="1"/>
    <col min="8709" max="8709" width="10.59765625" style="54" customWidth="1"/>
    <col min="8710" max="8710" width="14.69921875" style="54" customWidth="1"/>
    <col min="8711" max="8711" width="9" style="54" customWidth="1"/>
    <col min="8712" max="8712" width="13" style="54" customWidth="1"/>
    <col min="8713" max="8713" width="3.09765625" style="54" customWidth="1"/>
    <col min="8714" max="8960" width="8.8984375" style="54"/>
    <col min="8961" max="8961" width="4.3984375" style="54" customWidth="1"/>
    <col min="8962" max="8962" width="33.8984375" style="54" customWidth="1"/>
    <col min="8963" max="8963" width="36.296875" style="54" customWidth="1"/>
    <col min="8964" max="8964" width="14" style="54" customWidth="1"/>
    <col min="8965" max="8965" width="10.59765625" style="54" customWidth="1"/>
    <col min="8966" max="8966" width="14.69921875" style="54" customWidth="1"/>
    <col min="8967" max="8967" width="9" style="54" customWidth="1"/>
    <col min="8968" max="8968" width="13" style="54" customWidth="1"/>
    <col min="8969" max="8969" width="3.09765625" style="54" customWidth="1"/>
    <col min="8970" max="9216" width="8.8984375" style="54"/>
    <col min="9217" max="9217" width="4.3984375" style="54" customWidth="1"/>
    <col min="9218" max="9218" width="33.8984375" style="54" customWidth="1"/>
    <col min="9219" max="9219" width="36.296875" style="54" customWidth="1"/>
    <col min="9220" max="9220" width="14" style="54" customWidth="1"/>
    <col min="9221" max="9221" width="10.59765625" style="54" customWidth="1"/>
    <col min="9222" max="9222" width="14.69921875" style="54" customWidth="1"/>
    <col min="9223" max="9223" width="9" style="54" customWidth="1"/>
    <col min="9224" max="9224" width="13" style="54" customWidth="1"/>
    <col min="9225" max="9225" width="3.09765625" style="54" customWidth="1"/>
    <col min="9226" max="9472" width="8.8984375" style="54"/>
    <col min="9473" max="9473" width="4.3984375" style="54" customWidth="1"/>
    <col min="9474" max="9474" width="33.8984375" style="54" customWidth="1"/>
    <col min="9475" max="9475" width="36.296875" style="54" customWidth="1"/>
    <col min="9476" max="9476" width="14" style="54" customWidth="1"/>
    <col min="9477" max="9477" width="10.59765625" style="54" customWidth="1"/>
    <col min="9478" max="9478" width="14.69921875" style="54" customWidth="1"/>
    <col min="9479" max="9479" width="9" style="54" customWidth="1"/>
    <col min="9480" max="9480" width="13" style="54" customWidth="1"/>
    <col min="9481" max="9481" width="3.09765625" style="54" customWidth="1"/>
    <col min="9482" max="9728" width="8.8984375" style="54"/>
    <col min="9729" max="9729" width="4.3984375" style="54" customWidth="1"/>
    <col min="9730" max="9730" width="33.8984375" style="54" customWidth="1"/>
    <col min="9731" max="9731" width="36.296875" style="54" customWidth="1"/>
    <col min="9732" max="9732" width="14" style="54" customWidth="1"/>
    <col min="9733" max="9733" width="10.59765625" style="54" customWidth="1"/>
    <col min="9734" max="9734" width="14.69921875" style="54" customWidth="1"/>
    <col min="9735" max="9735" width="9" style="54" customWidth="1"/>
    <col min="9736" max="9736" width="13" style="54" customWidth="1"/>
    <col min="9737" max="9737" width="3.09765625" style="54" customWidth="1"/>
    <col min="9738" max="9984" width="8.8984375" style="54"/>
    <col min="9985" max="9985" width="4.3984375" style="54" customWidth="1"/>
    <col min="9986" max="9986" width="33.8984375" style="54" customWidth="1"/>
    <col min="9987" max="9987" width="36.296875" style="54" customWidth="1"/>
    <col min="9988" max="9988" width="14" style="54" customWidth="1"/>
    <col min="9989" max="9989" width="10.59765625" style="54" customWidth="1"/>
    <col min="9990" max="9990" width="14.69921875" style="54" customWidth="1"/>
    <col min="9991" max="9991" width="9" style="54" customWidth="1"/>
    <col min="9992" max="9992" width="13" style="54" customWidth="1"/>
    <col min="9993" max="9993" width="3.09765625" style="54" customWidth="1"/>
    <col min="9994" max="10240" width="8.8984375" style="54"/>
    <col min="10241" max="10241" width="4.3984375" style="54" customWidth="1"/>
    <col min="10242" max="10242" width="33.8984375" style="54" customWidth="1"/>
    <col min="10243" max="10243" width="36.296875" style="54" customWidth="1"/>
    <col min="10244" max="10244" width="14" style="54" customWidth="1"/>
    <col min="10245" max="10245" width="10.59765625" style="54" customWidth="1"/>
    <col min="10246" max="10246" width="14.69921875" style="54" customWidth="1"/>
    <col min="10247" max="10247" width="9" style="54" customWidth="1"/>
    <col min="10248" max="10248" width="13" style="54" customWidth="1"/>
    <col min="10249" max="10249" width="3.09765625" style="54" customWidth="1"/>
    <col min="10250" max="10496" width="8.8984375" style="54"/>
    <col min="10497" max="10497" width="4.3984375" style="54" customWidth="1"/>
    <col min="10498" max="10498" width="33.8984375" style="54" customWidth="1"/>
    <col min="10499" max="10499" width="36.296875" style="54" customWidth="1"/>
    <col min="10500" max="10500" width="14" style="54" customWidth="1"/>
    <col min="10501" max="10501" width="10.59765625" style="54" customWidth="1"/>
    <col min="10502" max="10502" width="14.69921875" style="54" customWidth="1"/>
    <col min="10503" max="10503" width="9" style="54" customWidth="1"/>
    <col min="10504" max="10504" width="13" style="54" customWidth="1"/>
    <col min="10505" max="10505" width="3.09765625" style="54" customWidth="1"/>
    <col min="10506" max="10752" width="8.8984375" style="54"/>
    <col min="10753" max="10753" width="4.3984375" style="54" customWidth="1"/>
    <col min="10754" max="10754" width="33.8984375" style="54" customWidth="1"/>
    <col min="10755" max="10755" width="36.296875" style="54" customWidth="1"/>
    <col min="10756" max="10756" width="14" style="54" customWidth="1"/>
    <col min="10757" max="10757" width="10.59765625" style="54" customWidth="1"/>
    <col min="10758" max="10758" width="14.69921875" style="54" customWidth="1"/>
    <col min="10759" max="10759" width="9" style="54" customWidth="1"/>
    <col min="10760" max="10760" width="13" style="54" customWidth="1"/>
    <col min="10761" max="10761" width="3.09765625" style="54" customWidth="1"/>
    <col min="10762" max="11008" width="8.8984375" style="54"/>
    <col min="11009" max="11009" width="4.3984375" style="54" customWidth="1"/>
    <col min="11010" max="11010" width="33.8984375" style="54" customWidth="1"/>
    <col min="11011" max="11011" width="36.296875" style="54" customWidth="1"/>
    <col min="11012" max="11012" width="14" style="54" customWidth="1"/>
    <col min="11013" max="11013" width="10.59765625" style="54" customWidth="1"/>
    <col min="11014" max="11014" width="14.69921875" style="54" customWidth="1"/>
    <col min="11015" max="11015" width="9" style="54" customWidth="1"/>
    <col min="11016" max="11016" width="13" style="54" customWidth="1"/>
    <col min="11017" max="11017" width="3.09765625" style="54" customWidth="1"/>
    <col min="11018" max="11264" width="8.8984375" style="54"/>
    <col min="11265" max="11265" width="4.3984375" style="54" customWidth="1"/>
    <col min="11266" max="11266" width="33.8984375" style="54" customWidth="1"/>
    <col min="11267" max="11267" width="36.296875" style="54" customWidth="1"/>
    <col min="11268" max="11268" width="14" style="54" customWidth="1"/>
    <col min="11269" max="11269" width="10.59765625" style="54" customWidth="1"/>
    <col min="11270" max="11270" width="14.69921875" style="54" customWidth="1"/>
    <col min="11271" max="11271" width="9" style="54" customWidth="1"/>
    <col min="11272" max="11272" width="13" style="54" customWidth="1"/>
    <col min="11273" max="11273" width="3.09765625" style="54" customWidth="1"/>
    <col min="11274" max="11520" width="8.8984375" style="54"/>
    <col min="11521" max="11521" width="4.3984375" style="54" customWidth="1"/>
    <col min="11522" max="11522" width="33.8984375" style="54" customWidth="1"/>
    <col min="11523" max="11523" width="36.296875" style="54" customWidth="1"/>
    <col min="11524" max="11524" width="14" style="54" customWidth="1"/>
    <col min="11525" max="11525" width="10.59765625" style="54" customWidth="1"/>
    <col min="11526" max="11526" width="14.69921875" style="54" customWidth="1"/>
    <col min="11527" max="11527" width="9" style="54" customWidth="1"/>
    <col min="11528" max="11528" width="13" style="54" customWidth="1"/>
    <col min="11529" max="11529" width="3.09765625" style="54" customWidth="1"/>
    <col min="11530" max="11776" width="8.8984375" style="54"/>
    <col min="11777" max="11777" width="4.3984375" style="54" customWidth="1"/>
    <col min="11778" max="11778" width="33.8984375" style="54" customWidth="1"/>
    <col min="11779" max="11779" width="36.296875" style="54" customWidth="1"/>
    <col min="11780" max="11780" width="14" style="54" customWidth="1"/>
    <col min="11781" max="11781" width="10.59765625" style="54" customWidth="1"/>
    <col min="11782" max="11782" width="14.69921875" style="54" customWidth="1"/>
    <col min="11783" max="11783" width="9" style="54" customWidth="1"/>
    <col min="11784" max="11784" width="13" style="54" customWidth="1"/>
    <col min="11785" max="11785" width="3.09765625" style="54" customWidth="1"/>
    <col min="11786" max="12032" width="8.8984375" style="54"/>
    <col min="12033" max="12033" width="4.3984375" style="54" customWidth="1"/>
    <col min="12034" max="12034" width="33.8984375" style="54" customWidth="1"/>
    <col min="12035" max="12035" width="36.296875" style="54" customWidth="1"/>
    <col min="12036" max="12036" width="14" style="54" customWidth="1"/>
    <col min="12037" max="12037" width="10.59765625" style="54" customWidth="1"/>
    <col min="12038" max="12038" width="14.69921875" style="54" customWidth="1"/>
    <col min="12039" max="12039" width="9" style="54" customWidth="1"/>
    <col min="12040" max="12040" width="13" style="54" customWidth="1"/>
    <col min="12041" max="12041" width="3.09765625" style="54" customWidth="1"/>
    <col min="12042" max="12288" width="8.8984375" style="54"/>
    <col min="12289" max="12289" width="4.3984375" style="54" customWidth="1"/>
    <col min="12290" max="12290" width="33.8984375" style="54" customWidth="1"/>
    <col min="12291" max="12291" width="36.296875" style="54" customWidth="1"/>
    <col min="12292" max="12292" width="14" style="54" customWidth="1"/>
    <col min="12293" max="12293" width="10.59765625" style="54" customWidth="1"/>
    <col min="12294" max="12294" width="14.69921875" style="54" customWidth="1"/>
    <col min="12295" max="12295" width="9" style="54" customWidth="1"/>
    <col min="12296" max="12296" width="13" style="54" customWidth="1"/>
    <col min="12297" max="12297" width="3.09765625" style="54" customWidth="1"/>
    <col min="12298" max="12544" width="8.8984375" style="54"/>
    <col min="12545" max="12545" width="4.3984375" style="54" customWidth="1"/>
    <col min="12546" max="12546" width="33.8984375" style="54" customWidth="1"/>
    <col min="12547" max="12547" width="36.296875" style="54" customWidth="1"/>
    <col min="12548" max="12548" width="14" style="54" customWidth="1"/>
    <col min="12549" max="12549" width="10.59765625" style="54" customWidth="1"/>
    <col min="12550" max="12550" width="14.69921875" style="54" customWidth="1"/>
    <col min="12551" max="12551" width="9" style="54" customWidth="1"/>
    <col min="12552" max="12552" width="13" style="54" customWidth="1"/>
    <col min="12553" max="12553" width="3.09765625" style="54" customWidth="1"/>
    <col min="12554" max="12800" width="8.8984375" style="54"/>
    <col min="12801" max="12801" width="4.3984375" style="54" customWidth="1"/>
    <col min="12802" max="12802" width="33.8984375" style="54" customWidth="1"/>
    <col min="12803" max="12803" width="36.296875" style="54" customWidth="1"/>
    <col min="12804" max="12804" width="14" style="54" customWidth="1"/>
    <col min="12805" max="12805" width="10.59765625" style="54" customWidth="1"/>
    <col min="12806" max="12806" width="14.69921875" style="54" customWidth="1"/>
    <col min="12807" max="12807" width="9" style="54" customWidth="1"/>
    <col min="12808" max="12808" width="13" style="54" customWidth="1"/>
    <col min="12809" max="12809" width="3.09765625" style="54" customWidth="1"/>
    <col min="12810" max="13056" width="8.8984375" style="54"/>
    <col min="13057" max="13057" width="4.3984375" style="54" customWidth="1"/>
    <col min="13058" max="13058" width="33.8984375" style="54" customWidth="1"/>
    <col min="13059" max="13059" width="36.296875" style="54" customWidth="1"/>
    <col min="13060" max="13060" width="14" style="54" customWidth="1"/>
    <col min="13061" max="13061" width="10.59765625" style="54" customWidth="1"/>
    <col min="13062" max="13062" width="14.69921875" style="54" customWidth="1"/>
    <col min="13063" max="13063" width="9" style="54" customWidth="1"/>
    <col min="13064" max="13064" width="13" style="54" customWidth="1"/>
    <col min="13065" max="13065" width="3.09765625" style="54" customWidth="1"/>
    <col min="13066" max="13312" width="8.8984375" style="54"/>
    <col min="13313" max="13313" width="4.3984375" style="54" customWidth="1"/>
    <col min="13314" max="13314" width="33.8984375" style="54" customWidth="1"/>
    <col min="13315" max="13315" width="36.296875" style="54" customWidth="1"/>
    <col min="13316" max="13316" width="14" style="54" customWidth="1"/>
    <col min="13317" max="13317" width="10.59765625" style="54" customWidth="1"/>
    <col min="13318" max="13318" width="14.69921875" style="54" customWidth="1"/>
    <col min="13319" max="13319" width="9" style="54" customWidth="1"/>
    <col min="13320" max="13320" width="13" style="54" customWidth="1"/>
    <col min="13321" max="13321" width="3.09765625" style="54" customWidth="1"/>
    <col min="13322" max="13568" width="8.8984375" style="54"/>
    <col min="13569" max="13569" width="4.3984375" style="54" customWidth="1"/>
    <col min="13570" max="13570" width="33.8984375" style="54" customWidth="1"/>
    <col min="13571" max="13571" width="36.296875" style="54" customWidth="1"/>
    <col min="13572" max="13572" width="14" style="54" customWidth="1"/>
    <col min="13573" max="13573" width="10.59765625" style="54" customWidth="1"/>
    <col min="13574" max="13574" width="14.69921875" style="54" customWidth="1"/>
    <col min="13575" max="13575" width="9" style="54" customWidth="1"/>
    <col min="13576" max="13576" width="13" style="54" customWidth="1"/>
    <col min="13577" max="13577" width="3.09765625" style="54" customWidth="1"/>
    <col min="13578" max="13824" width="8.8984375" style="54"/>
    <col min="13825" max="13825" width="4.3984375" style="54" customWidth="1"/>
    <col min="13826" max="13826" width="33.8984375" style="54" customWidth="1"/>
    <col min="13827" max="13827" width="36.296875" style="54" customWidth="1"/>
    <col min="13828" max="13828" width="14" style="54" customWidth="1"/>
    <col min="13829" max="13829" width="10.59765625" style="54" customWidth="1"/>
    <col min="13830" max="13830" width="14.69921875" style="54" customWidth="1"/>
    <col min="13831" max="13831" width="9" style="54" customWidth="1"/>
    <col min="13832" max="13832" width="13" style="54" customWidth="1"/>
    <col min="13833" max="13833" width="3.09765625" style="54" customWidth="1"/>
    <col min="13834" max="14080" width="8.8984375" style="54"/>
    <col min="14081" max="14081" width="4.3984375" style="54" customWidth="1"/>
    <col min="14082" max="14082" width="33.8984375" style="54" customWidth="1"/>
    <col min="14083" max="14083" width="36.296875" style="54" customWidth="1"/>
    <col min="14084" max="14084" width="14" style="54" customWidth="1"/>
    <col min="14085" max="14085" width="10.59765625" style="54" customWidth="1"/>
    <col min="14086" max="14086" width="14.69921875" style="54" customWidth="1"/>
    <col min="14087" max="14087" width="9" style="54" customWidth="1"/>
    <col min="14088" max="14088" width="13" style="54" customWidth="1"/>
    <col min="14089" max="14089" width="3.09765625" style="54" customWidth="1"/>
    <col min="14090" max="14336" width="8.8984375" style="54"/>
    <col min="14337" max="14337" width="4.3984375" style="54" customWidth="1"/>
    <col min="14338" max="14338" width="33.8984375" style="54" customWidth="1"/>
    <col min="14339" max="14339" width="36.296875" style="54" customWidth="1"/>
    <col min="14340" max="14340" width="14" style="54" customWidth="1"/>
    <col min="14341" max="14341" width="10.59765625" style="54" customWidth="1"/>
    <col min="14342" max="14342" width="14.69921875" style="54" customWidth="1"/>
    <col min="14343" max="14343" width="9" style="54" customWidth="1"/>
    <col min="14344" max="14344" width="13" style="54" customWidth="1"/>
    <col min="14345" max="14345" width="3.09765625" style="54" customWidth="1"/>
    <col min="14346" max="14592" width="8.8984375" style="54"/>
    <col min="14593" max="14593" width="4.3984375" style="54" customWidth="1"/>
    <col min="14594" max="14594" width="33.8984375" style="54" customWidth="1"/>
    <col min="14595" max="14595" width="36.296875" style="54" customWidth="1"/>
    <col min="14596" max="14596" width="14" style="54" customWidth="1"/>
    <col min="14597" max="14597" width="10.59765625" style="54" customWidth="1"/>
    <col min="14598" max="14598" width="14.69921875" style="54" customWidth="1"/>
    <col min="14599" max="14599" width="9" style="54" customWidth="1"/>
    <col min="14600" max="14600" width="13" style="54" customWidth="1"/>
    <col min="14601" max="14601" width="3.09765625" style="54" customWidth="1"/>
    <col min="14602" max="14848" width="8.8984375" style="54"/>
    <col min="14849" max="14849" width="4.3984375" style="54" customWidth="1"/>
    <col min="14850" max="14850" width="33.8984375" style="54" customWidth="1"/>
    <col min="14851" max="14851" width="36.296875" style="54" customWidth="1"/>
    <col min="14852" max="14852" width="14" style="54" customWidth="1"/>
    <col min="14853" max="14853" width="10.59765625" style="54" customWidth="1"/>
    <col min="14854" max="14854" width="14.69921875" style="54" customWidth="1"/>
    <col min="14855" max="14855" width="9" style="54" customWidth="1"/>
    <col min="14856" max="14856" width="13" style="54" customWidth="1"/>
    <col min="14857" max="14857" width="3.09765625" style="54" customWidth="1"/>
    <col min="14858" max="15104" width="8.8984375" style="54"/>
    <col min="15105" max="15105" width="4.3984375" style="54" customWidth="1"/>
    <col min="15106" max="15106" width="33.8984375" style="54" customWidth="1"/>
    <col min="15107" max="15107" width="36.296875" style="54" customWidth="1"/>
    <col min="15108" max="15108" width="14" style="54" customWidth="1"/>
    <col min="15109" max="15109" width="10.59765625" style="54" customWidth="1"/>
    <col min="15110" max="15110" width="14.69921875" style="54" customWidth="1"/>
    <col min="15111" max="15111" width="9" style="54" customWidth="1"/>
    <col min="15112" max="15112" width="13" style="54" customWidth="1"/>
    <col min="15113" max="15113" width="3.09765625" style="54" customWidth="1"/>
    <col min="15114" max="15360" width="8.8984375" style="54"/>
    <col min="15361" max="15361" width="4.3984375" style="54" customWidth="1"/>
    <col min="15362" max="15362" width="33.8984375" style="54" customWidth="1"/>
    <col min="15363" max="15363" width="36.296875" style="54" customWidth="1"/>
    <col min="15364" max="15364" width="14" style="54" customWidth="1"/>
    <col min="15365" max="15365" width="10.59765625" style="54" customWidth="1"/>
    <col min="15366" max="15366" width="14.69921875" style="54" customWidth="1"/>
    <col min="15367" max="15367" width="9" style="54" customWidth="1"/>
    <col min="15368" max="15368" width="13" style="54" customWidth="1"/>
    <col min="15369" max="15369" width="3.09765625" style="54" customWidth="1"/>
    <col min="15370" max="15616" width="8.8984375" style="54"/>
    <col min="15617" max="15617" width="4.3984375" style="54" customWidth="1"/>
    <col min="15618" max="15618" width="33.8984375" style="54" customWidth="1"/>
    <col min="15619" max="15619" width="36.296875" style="54" customWidth="1"/>
    <col min="15620" max="15620" width="14" style="54" customWidth="1"/>
    <col min="15621" max="15621" width="10.59765625" style="54" customWidth="1"/>
    <col min="15622" max="15622" width="14.69921875" style="54" customWidth="1"/>
    <col min="15623" max="15623" width="9" style="54" customWidth="1"/>
    <col min="15624" max="15624" width="13" style="54" customWidth="1"/>
    <col min="15625" max="15625" width="3.09765625" style="54" customWidth="1"/>
    <col min="15626" max="15872" width="8.8984375" style="54"/>
    <col min="15873" max="15873" width="4.3984375" style="54" customWidth="1"/>
    <col min="15874" max="15874" width="33.8984375" style="54" customWidth="1"/>
    <col min="15875" max="15875" width="36.296875" style="54" customWidth="1"/>
    <col min="15876" max="15876" width="14" style="54" customWidth="1"/>
    <col min="15877" max="15877" width="10.59765625" style="54" customWidth="1"/>
    <col min="15878" max="15878" width="14.69921875" style="54" customWidth="1"/>
    <col min="15879" max="15879" width="9" style="54" customWidth="1"/>
    <col min="15880" max="15880" width="13" style="54" customWidth="1"/>
    <col min="15881" max="15881" width="3.09765625" style="54" customWidth="1"/>
    <col min="15882" max="16128" width="8.8984375" style="54"/>
    <col min="16129" max="16129" width="4.3984375" style="54" customWidth="1"/>
    <col min="16130" max="16130" width="33.8984375" style="54" customWidth="1"/>
    <col min="16131" max="16131" width="36.296875" style="54" customWidth="1"/>
    <col min="16132" max="16132" width="14" style="54" customWidth="1"/>
    <col min="16133" max="16133" width="10.59765625" style="54" customWidth="1"/>
    <col min="16134" max="16134" width="14.69921875" style="54" customWidth="1"/>
    <col min="16135" max="16135" width="9" style="54" customWidth="1"/>
    <col min="16136" max="16136" width="13" style="54" customWidth="1"/>
    <col min="16137" max="16137" width="3.09765625" style="54" customWidth="1"/>
    <col min="16138" max="16384" width="8.8984375" style="54"/>
  </cols>
  <sheetData>
    <row r="1" spans="1:9" ht="18.600000000000001" customHeight="1" x14ac:dyDescent="0.25">
      <c r="B1" s="113" t="s">
        <v>0</v>
      </c>
      <c r="C1" s="113"/>
      <c r="D1" s="113"/>
      <c r="E1" s="113"/>
      <c r="F1" s="113"/>
      <c r="G1" s="113"/>
    </row>
    <row r="2" spans="1:9" ht="15.7" customHeight="1" x14ac:dyDescent="0.25">
      <c r="A2" s="53" t="s">
        <v>138</v>
      </c>
      <c r="C2" s="55">
        <v>43739</v>
      </c>
    </row>
    <row r="3" spans="1:9" ht="15.7" customHeight="1" x14ac:dyDescent="0.25">
      <c r="A3" s="53" t="s">
        <v>139</v>
      </c>
      <c r="C3" s="55"/>
    </row>
    <row r="4" spans="1:9" ht="15" customHeight="1" x14ac:dyDescent="0.3">
      <c r="B4" s="58" t="s">
        <v>196</v>
      </c>
      <c r="D4" s="59" t="s">
        <v>2</v>
      </c>
      <c r="E4" s="59" t="s">
        <v>3</v>
      </c>
      <c r="F4" s="59" t="s">
        <v>4</v>
      </c>
      <c r="G4" s="60" t="s">
        <v>5</v>
      </c>
    </row>
    <row r="5" spans="1:9" ht="15" customHeight="1" x14ac:dyDescent="0.25">
      <c r="A5" s="53">
        <v>1</v>
      </c>
      <c r="B5" s="61" t="s">
        <v>6</v>
      </c>
      <c r="C5" s="54" t="s">
        <v>7</v>
      </c>
      <c r="D5" s="62">
        <v>614</v>
      </c>
      <c r="E5" s="62"/>
      <c r="F5" s="62">
        <v>614</v>
      </c>
      <c r="G5" s="57" t="s">
        <v>8</v>
      </c>
    </row>
    <row r="6" spans="1:9" ht="15" customHeight="1" x14ac:dyDescent="0.25">
      <c r="A6" s="53">
        <v>2</v>
      </c>
      <c r="B6" s="61" t="s">
        <v>12</v>
      </c>
      <c r="C6" s="54" t="s">
        <v>13</v>
      </c>
      <c r="D6" s="62">
        <v>17.989999999999998</v>
      </c>
      <c r="E6" s="62">
        <v>3.59</v>
      </c>
      <c r="F6" s="62">
        <v>21.58</v>
      </c>
      <c r="G6" s="57" t="s">
        <v>8</v>
      </c>
      <c r="H6" s="63"/>
    </row>
    <row r="7" spans="1:9" ht="15" customHeight="1" x14ac:dyDescent="0.25">
      <c r="A7" s="53">
        <v>3</v>
      </c>
      <c r="B7" s="61" t="s">
        <v>12</v>
      </c>
      <c r="C7" s="54" t="s">
        <v>13</v>
      </c>
      <c r="D7" s="62">
        <v>45.89</v>
      </c>
      <c r="E7" s="62">
        <v>9.18</v>
      </c>
      <c r="F7" s="62">
        <v>55.07</v>
      </c>
      <c r="G7" s="57" t="s">
        <v>8</v>
      </c>
      <c r="H7" s="63"/>
    </row>
    <row r="8" spans="1:9" ht="15" customHeight="1" x14ac:dyDescent="0.25">
      <c r="A8" s="53">
        <v>4</v>
      </c>
      <c r="B8" s="61" t="s">
        <v>32</v>
      </c>
      <c r="C8" s="54" t="s">
        <v>439</v>
      </c>
      <c r="D8" s="62">
        <v>20</v>
      </c>
      <c r="E8" s="62">
        <v>4</v>
      </c>
      <c r="F8" s="62">
        <v>24</v>
      </c>
      <c r="G8" s="57" t="s">
        <v>8</v>
      </c>
      <c r="H8" s="63"/>
    </row>
    <row r="9" spans="1:9" ht="15" customHeight="1" x14ac:dyDescent="0.25">
      <c r="D9" s="64">
        <f>SUM(D5:D8)</f>
        <v>697.88</v>
      </c>
      <c r="E9" s="64">
        <f>SUM(E5:E8)</f>
        <v>16.77</v>
      </c>
      <c r="F9" s="64">
        <f>SUM(F5:F8)</f>
        <v>714.65000000000009</v>
      </c>
      <c r="I9" s="54" t="s">
        <v>22</v>
      </c>
    </row>
    <row r="10" spans="1:9" ht="15" customHeight="1" x14ac:dyDescent="0.25">
      <c r="D10" s="65"/>
      <c r="E10" s="65"/>
      <c r="F10" s="65"/>
    </row>
    <row r="11" spans="1:9" ht="15" customHeight="1" x14ac:dyDescent="0.3">
      <c r="B11" s="58" t="s">
        <v>197</v>
      </c>
      <c r="D11" s="66"/>
      <c r="E11" s="66"/>
      <c r="F11" s="66"/>
    </row>
    <row r="12" spans="1:9" ht="15" customHeight="1" x14ac:dyDescent="0.25">
      <c r="A12" s="53">
        <v>5</v>
      </c>
      <c r="B12" s="61" t="s">
        <v>26</v>
      </c>
      <c r="C12" s="54" t="s">
        <v>27</v>
      </c>
      <c r="D12" s="62">
        <v>7.94</v>
      </c>
      <c r="E12" s="62"/>
      <c r="F12" s="62">
        <v>7.94</v>
      </c>
      <c r="G12" s="57" t="s">
        <v>8</v>
      </c>
    </row>
    <row r="13" spans="1:9" ht="15" customHeight="1" x14ac:dyDescent="0.25">
      <c r="A13" s="53">
        <v>6</v>
      </c>
      <c r="B13" s="61" t="s">
        <v>28</v>
      </c>
      <c r="C13" s="54" t="s">
        <v>29</v>
      </c>
      <c r="D13" s="62">
        <v>22.44</v>
      </c>
      <c r="E13" s="62">
        <v>4.49</v>
      </c>
      <c r="F13" s="62">
        <v>26.93</v>
      </c>
      <c r="G13" s="57">
        <v>109045</v>
      </c>
      <c r="H13" s="63"/>
    </row>
    <row r="14" spans="1:9" ht="15" customHeight="1" x14ac:dyDescent="0.25">
      <c r="A14" s="53">
        <v>7</v>
      </c>
      <c r="B14" s="54" t="s">
        <v>30</v>
      </c>
      <c r="C14" s="54" t="s">
        <v>31</v>
      </c>
      <c r="D14" s="62">
        <v>91.46</v>
      </c>
      <c r="E14" s="62">
        <v>18.29</v>
      </c>
      <c r="F14" s="62">
        <v>109.75</v>
      </c>
      <c r="G14" s="67" t="s">
        <v>8</v>
      </c>
    </row>
    <row r="15" spans="1:9" ht="15" customHeight="1" x14ac:dyDescent="0.25">
      <c r="A15" s="53">
        <v>8</v>
      </c>
      <c r="B15" s="54" t="s">
        <v>30</v>
      </c>
      <c r="C15" s="54" t="s">
        <v>440</v>
      </c>
      <c r="D15" s="62">
        <v>77.55</v>
      </c>
      <c r="E15" s="62">
        <v>15.51</v>
      </c>
      <c r="F15" s="62">
        <v>93.06</v>
      </c>
      <c r="G15" s="67" t="s">
        <v>61</v>
      </c>
    </row>
    <row r="16" spans="1:9" ht="15" customHeight="1" x14ac:dyDescent="0.25">
      <c r="A16" s="53">
        <v>9</v>
      </c>
      <c r="B16" s="54" t="s">
        <v>73</v>
      </c>
      <c r="C16" s="54" t="s">
        <v>397</v>
      </c>
      <c r="D16" s="62">
        <v>13.81</v>
      </c>
      <c r="E16" s="62">
        <v>2.76</v>
      </c>
      <c r="F16" s="62">
        <v>16.57</v>
      </c>
      <c r="G16" s="67">
        <v>109046</v>
      </c>
    </row>
    <row r="17" spans="1:8" ht="15" customHeight="1" x14ac:dyDescent="0.25">
      <c r="A17" s="53">
        <v>10</v>
      </c>
      <c r="B17" s="54" t="s">
        <v>398</v>
      </c>
      <c r="C17" s="54" t="s">
        <v>363</v>
      </c>
      <c r="D17" s="62">
        <v>310.83</v>
      </c>
      <c r="E17" s="62">
        <v>62.17</v>
      </c>
      <c r="F17" s="62">
        <v>373</v>
      </c>
      <c r="G17" s="67">
        <v>109047</v>
      </c>
    </row>
    <row r="18" spans="1:8" ht="15" customHeight="1" x14ac:dyDescent="0.25">
      <c r="A18" s="53">
        <v>11</v>
      </c>
      <c r="B18" s="54" t="s">
        <v>273</v>
      </c>
      <c r="C18" s="54" t="s">
        <v>441</v>
      </c>
      <c r="D18" s="62">
        <v>51.5</v>
      </c>
      <c r="E18" s="62">
        <v>0.8</v>
      </c>
      <c r="F18" s="62">
        <v>52.3</v>
      </c>
      <c r="G18" s="67">
        <v>109048</v>
      </c>
    </row>
    <row r="19" spans="1:8" ht="15" customHeight="1" x14ac:dyDescent="0.25">
      <c r="A19" s="53">
        <v>12</v>
      </c>
      <c r="B19" s="54" t="s">
        <v>402</v>
      </c>
      <c r="C19" s="54" t="s">
        <v>397</v>
      </c>
      <c r="D19" s="62">
        <v>14.99</v>
      </c>
      <c r="E19" s="62">
        <v>2.99</v>
      </c>
      <c r="F19" s="62">
        <v>17.98</v>
      </c>
      <c r="G19" s="67">
        <v>109049</v>
      </c>
    </row>
    <row r="20" spans="1:8" ht="15" customHeight="1" x14ac:dyDescent="0.25">
      <c r="A20" s="53">
        <v>4</v>
      </c>
      <c r="B20" s="54" t="s">
        <v>32</v>
      </c>
      <c r="C20" s="54" t="s">
        <v>442</v>
      </c>
      <c r="D20" s="62">
        <v>87.42</v>
      </c>
      <c r="E20" s="62">
        <v>17.48</v>
      </c>
      <c r="F20" s="62">
        <v>104.9</v>
      </c>
      <c r="G20" s="67" t="s">
        <v>8</v>
      </c>
      <c r="H20" s="63"/>
    </row>
    <row r="21" spans="1:8" ht="15" customHeight="1" x14ac:dyDescent="0.25">
      <c r="D21" s="64">
        <f>SUM(D12:D20)</f>
        <v>677.93999999999994</v>
      </c>
      <c r="E21" s="64">
        <f>SUM(E12:E20)</f>
        <v>124.49</v>
      </c>
      <c r="F21" s="64">
        <f>SUM(F12:F20)</f>
        <v>802.43</v>
      </c>
    </row>
    <row r="22" spans="1:8" ht="15" customHeight="1" x14ac:dyDescent="0.25">
      <c r="D22" s="65"/>
      <c r="E22" s="65"/>
      <c r="F22" s="65"/>
    </row>
    <row r="23" spans="1:8" ht="15" customHeight="1" x14ac:dyDescent="0.3">
      <c r="B23" s="58" t="s">
        <v>208</v>
      </c>
      <c r="D23" s="66"/>
      <c r="E23" s="66"/>
      <c r="F23" s="66"/>
    </row>
    <row r="24" spans="1:8" ht="15" customHeight="1" x14ac:dyDescent="0.25">
      <c r="A24" s="53">
        <v>13</v>
      </c>
      <c r="B24" s="61" t="s">
        <v>6</v>
      </c>
      <c r="C24" s="54" t="s">
        <v>7</v>
      </c>
      <c r="D24" s="66">
        <v>466</v>
      </c>
      <c r="E24" s="66"/>
      <c r="F24" s="66">
        <v>466</v>
      </c>
      <c r="G24" s="57" t="s">
        <v>8</v>
      </c>
    </row>
    <row r="25" spans="1:8" ht="15" customHeight="1" x14ac:dyDescent="0.25">
      <c r="A25" s="53">
        <v>14</v>
      </c>
      <c r="B25" s="61" t="s">
        <v>12</v>
      </c>
      <c r="C25" s="54" t="s">
        <v>13</v>
      </c>
      <c r="D25" s="62">
        <v>78.61</v>
      </c>
      <c r="E25" s="62">
        <v>15.72</v>
      </c>
      <c r="F25" s="62">
        <v>94.33</v>
      </c>
      <c r="G25" s="57" t="s">
        <v>8</v>
      </c>
      <c r="H25" s="63"/>
    </row>
    <row r="26" spans="1:8" ht="15" customHeight="1" x14ac:dyDescent="0.25">
      <c r="A26" s="53">
        <v>15</v>
      </c>
      <c r="B26" s="61" t="s">
        <v>159</v>
      </c>
      <c r="C26" s="54" t="s">
        <v>160</v>
      </c>
      <c r="D26" s="62">
        <v>15</v>
      </c>
      <c r="E26" s="62">
        <v>3</v>
      </c>
      <c r="F26" s="62">
        <v>18</v>
      </c>
      <c r="G26" s="57" t="s">
        <v>8</v>
      </c>
      <c r="H26" s="63"/>
    </row>
    <row r="27" spans="1:8" s="69" customFormat="1" ht="15" customHeight="1" x14ac:dyDescent="0.3">
      <c r="A27" s="72"/>
      <c r="C27" s="70"/>
      <c r="D27" s="64">
        <f>SUM(D24:D26)</f>
        <v>559.61</v>
      </c>
      <c r="E27" s="64">
        <f>SUM(E24:E26)</f>
        <v>18.72</v>
      </c>
      <c r="F27" s="64">
        <f>SUM(F24:F26)</f>
        <v>578.33000000000004</v>
      </c>
      <c r="G27" s="71"/>
      <c r="H27" s="72"/>
    </row>
    <row r="28" spans="1:8" s="69" customFormat="1" ht="15" customHeight="1" x14ac:dyDescent="0.3">
      <c r="A28" s="72"/>
      <c r="C28" s="70"/>
      <c r="D28" s="65"/>
      <c r="E28" s="65"/>
      <c r="F28" s="65"/>
      <c r="G28" s="71"/>
      <c r="H28" s="72"/>
    </row>
    <row r="29" spans="1:8" ht="15" customHeight="1" x14ac:dyDescent="0.3">
      <c r="B29" s="58" t="s">
        <v>225</v>
      </c>
      <c r="D29" s="66"/>
      <c r="E29" s="66"/>
      <c r="F29" s="66"/>
    </row>
    <row r="30" spans="1:8" ht="15" customHeight="1" x14ac:dyDescent="0.25">
      <c r="A30" s="53">
        <v>16</v>
      </c>
      <c r="B30" s="61" t="s">
        <v>6</v>
      </c>
      <c r="C30" s="54" t="s">
        <v>7</v>
      </c>
      <c r="D30" s="66">
        <v>191</v>
      </c>
      <c r="E30" s="66"/>
      <c r="F30" s="66">
        <v>191</v>
      </c>
      <c r="G30" s="57" t="s">
        <v>8</v>
      </c>
    </row>
    <row r="31" spans="1:8" ht="15" customHeight="1" x14ac:dyDescent="0.25">
      <c r="A31" s="53">
        <v>17</v>
      </c>
      <c r="B31" s="61" t="s">
        <v>48</v>
      </c>
      <c r="C31" s="54" t="s">
        <v>13</v>
      </c>
      <c r="D31" s="62">
        <v>78.61</v>
      </c>
      <c r="E31" s="62">
        <v>15.72</v>
      </c>
      <c r="F31" s="62">
        <v>94.33</v>
      </c>
      <c r="G31" s="73" t="s">
        <v>8</v>
      </c>
      <c r="H31" s="63"/>
    </row>
    <row r="32" spans="1:8" ht="15" customHeight="1" x14ac:dyDescent="0.25">
      <c r="A32" s="53">
        <v>18</v>
      </c>
      <c r="B32" s="61" t="s">
        <v>164</v>
      </c>
      <c r="C32" s="54" t="s">
        <v>165</v>
      </c>
      <c r="D32" s="62">
        <v>35</v>
      </c>
      <c r="E32" s="62">
        <v>7</v>
      </c>
      <c r="F32" s="62">
        <v>42</v>
      </c>
      <c r="G32" s="73">
        <v>109050</v>
      </c>
      <c r="H32" s="74"/>
    </row>
    <row r="33" spans="1:8" ht="15" customHeight="1" x14ac:dyDescent="0.25">
      <c r="B33" s="75"/>
      <c r="C33" s="69"/>
      <c r="D33" s="64">
        <f>SUM(D30:D32)</f>
        <v>304.61</v>
      </c>
      <c r="E33" s="64">
        <f>SUM(E30:E32)</f>
        <v>22.72</v>
      </c>
      <c r="F33" s="64">
        <f>SUM(F30:F32)</f>
        <v>327.33</v>
      </c>
    </row>
    <row r="34" spans="1:8" ht="15" customHeight="1" x14ac:dyDescent="0.25">
      <c r="B34" s="75"/>
      <c r="C34" s="69"/>
      <c r="D34" s="65"/>
      <c r="E34" s="65"/>
      <c r="F34" s="65"/>
    </row>
    <row r="35" spans="1:8" ht="15" customHeight="1" x14ac:dyDescent="0.3">
      <c r="B35" s="58" t="s">
        <v>228</v>
      </c>
      <c r="D35" s="65"/>
      <c r="E35" s="65"/>
      <c r="F35" s="65"/>
    </row>
    <row r="36" spans="1:8" ht="15" customHeight="1" x14ac:dyDescent="0.25">
      <c r="A36" s="53">
        <v>19</v>
      </c>
      <c r="B36" s="61" t="s">
        <v>173</v>
      </c>
      <c r="C36" s="76" t="s">
        <v>160</v>
      </c>
      <c r="D36" s="65">
        <v>8</v>
      </c>
      <c r="E36" s="65"/>
      <c r="F36" s="65">
        <v>8</v>
      </c>
      <c r="G36" s="57" t="s">
        <v>8</v>
      </c>
    </row>
    <row r="37" spans="1:8" ht="15" customHeight="1" x14ac:dyDescent="0.25">
      <c r="D37" s="64">
        <f>SUM(D36:D36)</f>
        <v>8</v>
      </c>
      <c r="E37" s="64">
        <f>SUM(E36:E36)</f>
        <v>0</v>
      </c>
      <c r="F37" s="64">
        <f>SUM(F36:F36)</f>
        <v>8</v>
      </c>
    </row>
    <row r="38" spans="1:8" ht="15" customHeight="1" x14ac:dyDescent="0.25"/>
    <row r="39" spans="1:8" ht="15" customHeight="1" x14ac:dyDescent="0.3">
      <c r="B39" s="58" t="s">
        <v>240</v>
      </c>
      <c r="C39" s="61"/>
      <c r="D39" s="66"/>
      <c r="E39" s="66"/>
      <c r="F39" s="66"/>
    </row>
    <row r="40" spans="1:8" ht="15" customHeight="1" x14ac:dyDescent="0.25">
      <c r="A40" s="53">
        <v>20</v>
      </c>
      <c r="B40" s="61" t="s">
        <v>6</v>
      </c>
      <c r="C40" s="61" t="s">
        <v>7</v>
      </c>
      <c r="D40" s="66">
        <v>552</v>
      </c>
      <c r="E40" s="66"/>
      <c r="F40" s="66">
        <v>552</v>
      </c>
      <c r="G40" s="57" t="s">
        <v>8</v>
      </c>
    </row>
    <row r="41" spans="1:8" x14ac:dyDescent="0.25">
      <c r="A41" s="53">
        <v>2</v>
      </c>
      <c r="B41" s="61" t="s">
        <v>12</v>
      </c>
      <c r="C41" s="54" t="s">
        <v>75</v>
      </c>
      <c r="D41" s="62">
        <v>17.989999999999998</v>
      </c>
      <c r="E41" s="62">
        <v>3.58</v>
      </c>
      <c r="F41" s="62">
        <v>21.57</v>
      </c>
      <c r="G41" s="57" t="s">
        <v>8</v>
      </c>
      <c r="H41" s="63"/>
    </row>
    <row r="42" spans="1:8" ht="15" customHeight="1" x14ac:dyDescent="0.25">
      <c r="A42" s="53">
        <v>3</v>
      </c>
      <c r="B42" s="61" t="s">
        <v>12</v>
      </c>
      <c r="C42" s="54" t="s">
        <v>75</v>
      </c>
      <c r="D42" s="62">
        <v>45.9</v>
      </c>
      <c r="E42" s="62">
        <v>9.18</v>
      </c>
      <c r="F42" s="62">
        <v>55.08</v>
      </c>
      <c r="G42" s="57" t="s">
        <v>8</v>
      </c>
      <c r="H42" s="63"/>
    </row>
    <row r="43" spans="1:8" ht="15" customHeight="1" x14ac:dyDescent="0.25">
      <c r="A43" s="53">
        <v>9</v>
      </c>
      <c r="B43" s="61" t="s">
        <v>73</v>
      </c>
      <c r="C43" s="54" t="s">
        <v>443</v>
      </c>
      <c r="D43" s="62">
        <v>42.57</v>
      </c>
      <c r="E43" s="62">
        <v>8.52</v>
      </c>
      <c r="F43" s="62">
        <v>51.09</v>
      </c>
      <c r="G43" s="57">
        <v>109046</v>
      </c>
      <c r="H43" s="63"/>
    </row>
    <row r="44" spans="1:8" ht="15" customHeight="1" x14ac:dyDescent="0.25">
      <c r="A44" s="53">
        <v>21</v>
      </c>
      <c r="B44" s="61" t="s">
        <v>45</v>
      </c>
      <c r="C44" s="61" t="s">
        <v>444</v>
      </c>
      <c r="D44" s="62">
        <v>410</v>
      </c>
      <c r="E44" s="62">
        <v>82</v>
      </c>
      <c r="F44" s="62">
        <v>492</v>
      </c>
      <c r="G44" s="57">
        <v>109051</v>
      </c>
    </row>
    <row r="45" spans="1:8" ht="15" customHeight="1" x14ac:dyDescent="0.25">
      <c r="D45" s="64">
        <f>SUM(D40:D44)</f>
        <v>1068.46</v>
      </c>
      <c r="E45" s="64">
        <f>SUM(E40:E44)</f>
        <v>103.28</v>
      </c>
      <c r="F45" s="64">
        <f>SUM(F40:F44)</f>
        <v>1171.7400000000002</v>
      </c>
    </row>
    <row r="46" spans="1:8" ht="15" customHeight="1" x14ac:dyDescent="0.25">
      <c r="D46" s="65"/>
      <c r="E46" s="65"/>
      <c r="F46" s="65"/>
    </row>
    <row r="47" spans="1:8" ht="15" customHeight="1" x14ac:dyDescent="0.3">
      <c r="B47" s="58" t="s">
        <v>244</v>
      </c>
      <c r="D47" s="66"/>
      <c r="E47" s="66"/>
      <c r="F47" s="66"/>
    </row>
    <row r="48" spans="1:8" ht="15" customHeight="1" x14ac:dyDescent="0.25">
      <c r="A48" s="53">
        <v>22</v>
      </c>
      <c r="B48" s="61" t="s">
        <v>6</v>
      </c>
      <c r="C48" s="54" t="s">
        <v>7</v>
      </c>
      <c r="D48" s="66">
        <v>300</v>
      </c>
      <c r="E48" s="66"/>
      <c r="F48" s="66">
        <v>300</v>
      </c>
      <c r="G48" s="57" t="s">
        <v>8</v>
      </c>
    </row>
    <row r="49" spans="1:8" ht="15" customHeight="1" x14ac:dyDescent="0.25">
      <c r="A49" s="53">
        <v>23</v>
      </c>
      <c r="B49" s="61" t="s">
        <v>6</v>
      </c>
      <c r="C49" s="54" t="s">
        <v>7</v>
      </c>
      <c r="D49" s="66">
        <v>196</v>
      </c>
      <c r="E49" s="66"/>
      <c r="F49" s="66">
        <v>196</v>
      </c>
      <c r="G49" s="57" t="s">
        <v>8</v>
      </c>
    </row>
    <row r="50" spans="1:8" ht="15" customHeight="1" x14ac:dyDescent="0.25">
      <c r="A50" s="53">
        <v>24</v>
      </c>
      <c r="B50" s="61" t="s">
        <v>6</v>
      </c>
      <c r="C50" s="54" t="s">
        <v>7</v>
      </c>
      <c r="D50" s="66">
        <v>119</v>
      </c>
      <c r="E50" s="66"/>
      <c r="F50" s="66">
        <v>119</v>
      </c>
      <c r="G50" s="57" t="s">
        <v>8</v>
      </c>
    </row>
    <row r="51" spans="1:8" ht="15" customHeight="1" x14ac:dyDescent="0.25">
      <c r="A51" s="53">
        <v>25</v>
      </c>
      <c r="B51" s="61" t="s">
        <v>416</v>
      </c>
      <c r="C51" s="54" t="s">
        <v>445</v>
      </c>
      <c r="D51" s="66">
        <v>443.82</v>
      </c>
      <c r="E51" s="66">
        <v>88.76</v>
      </c>
      <c r="F51" s="66">
        <v>532.58000000000004</v>
      </c>
      <c r="G51" s="57" t="s">
        <v>8</v>
      </c>
    </row>
    <row r="52" spans="1:8" ht="15" customHeight="1" x14ac:dyDescent="0.25">
      <c r="A52" s="53">
        <v>9</v>
      </c>
      <c r="B52" s="61" t="s">
        <v>73</v>
      </c>
      <c r="C52" s="54" t="s">
        <v>446</v>
      </c>
      <c r="D52" s="66">
        <v>11.83</v>
      </c>
      <c r="E52" s="66">
        <v>2.37</v>
      </c>
      <c r="F52" s="66">
        <v>14.2</v>
      </c>
      <c r="G52" s="57">
        <v>109046</v>
      </c>
    </row>
    <row r="53" spans="1:8" ht="15" customHeight="1" x14ac:dyDescent="0.25">
      <c r="A53" s="53">
        <v>4</v>
      </c>
      <c r="B53" s="61" t="s">
        <v>32</v>
      </c>
      <c r="C53" s="54" t="s">
        <v>447</v>
      </c>
      <c r="D53" s="62">
        <v>30</v>
      </c>
      <c r="E53" s="62">
        <v>6</v>
      </c>
      <c r="F53" s="62">
        <v>36</v>
      </c>
      <c r="G53" s="57" t="s">
        <v>8</v>
      </c>
      <c r="H53" s="63"/>
    </row>
    <row r="54" spans="1:8" ht="15" customHeight="1" x14ac:dyDescent="0.25">
      <c r="B54" s="75"/>
      <c r="C54" s="69"/>
      <c r="D54" s="64">
        <f>SUM(D48:D53)</f>
        <v>1100.6499999999999</v>
      </c>
      <c r="E54" s="64">
        <f>SUM(E48:E53)</f>
        <v>97.13000000000001</v>
      </c>
      <c r="F54" s="64">
        <f>SUM(F48:F53)</f>
        <v>1197.78</v>
      </c>
    </row>
    <row r="55" spans="1:8" ht="15" customHeight="1" x14ac:dyDescent="0.25">
      <c r="B55" s="75"/>
      <c r="C55" s="69"/>
      <c r="D55" s="65"/>
      <c r="E55" s="65"/>
      <c r="F55" s="65"/>
    </row>
    <row r="56" spans="1:8" ht="15" customHeight="1" x14ac:dyDescent="0.3">
      <c r="B56" s="80" t="s">
        <v>250</v>
      </c>
      <c r="C56" s="69"/>
      <c r="D56" s="65"/>
      <c r="E56" s="65"/>
      <c r="F56" s="65"/>
    </row>
    <row r="57" spans="1:8" ht="15" customHeight="1" x14ac:dyDescent="0.25">
      <c r="A57" s="53">
        <v>26</v>
      </c>
      <c r="B57" s="96" t="s">
        <v>421</v>
      </c>
      <c r="C57" s="81" t="s">
        <v>423</v>
      </c>
      <c r="D57" s="65">
        <v>313.33</v>
      </c>
      <c r="E57" s="65">
        <v>62.67</v>
      </c>
      <c r="F57" s="65">
        <v>376</v>
      </c>
      <c r="G57" s="57">
        <v>109052</v>
      </c>
    </row>
    <row r="58" spans="1:8" ht="15" customHeight="1" x14ac:dyDescent="0.25">
      <c r="B58" s="75"/>
      <c r="C58" s="69"/>
      <c r="D58" s="64">
        <f>SUM(D57:D57)</f>
        <v>313.33</v>
      </c>
      <c r="E58" s="64">
        <f>SUM(E57:E57)</f>
        <v>62.67</v>
      </c>
      <c r="F58" s="64">
        <f>SUM(F57:F57)</f>
        <v>376</v>
      </c>
      <c r="H58" s="63"/>
    </row>
    <row r="59" spans="1:8" ht="15" customHeight="1" x14ac:dyDescent="0.25">
      <c r="B59" s="75"/>
      <c r="C59" s="69"/>
      <c r="D59" s="65"/>
      <c r="E59" s="65"/>
      <c r="F59" s="65"/>
      <c r="H59" s="63"/>
    </row>
    <row r="60" spans="1:8" ht="15" customHeight="1" x14ac:dyDescent="0.35">
      <c r="B60" s="6" t="s">
        <v>93</v>
      </c>
      <c r="C60" s="19"/>
      <c r="D60" s="14"/>
      <c r="E60" s="14"/>
      <c r="F60" s="14"/>
      <c r="G60" s="5"/>
      <c r="H60" s="63"/>
    </row>
    <row r="61" spans="1:8" ht="15" customHeight="1" x14ac:dyDescent="0.25">
      <c r="A61" s="53">
        <v>27</v>
      </c>
      <c r="B61" s="54" t="s">
        <v>448</v>
      </c>
      <c r="C61" s="61" t="s">
        <v>449</v>
      </c>
      <c r="D61" s="66">
        <v>50</v>
      </c>
      <c r="E61" s="66">
        <v>0</v>
      </c>
      <c r="F61" s="66">
        <v>50</v>
      </c>
      <c r="G61" s="57">
        <v>109053</v>
      </c>
      <c r="H61" s="63"/>
    </row>
    <row r="62" spans="1:8" ht="15" customHeight="1" x14ac:dyDescent="0.25">
      <c r="A62" s="53">
        <v>27</v>
      </c>
      <c r="B62" s="54" t="s">
        <v>448</v>
      </c>
      <c r="C62" s="61" t="s">
        <v>450</v>
      </c>
      <c r="D62" s="65">
        <v>50</v>
      </c>
      <c r="E62" s="65"/>
      <c r="F62" s="65">
        <v>50</v>
      </c>
      <c r="G62" s="57">
        <v>109054</v>
      </c>
      <c r="H62" s="63"/>
    </row>
    <row r="63" spans="1:8" ht="15" customHeight="1" x14ac:dyDescent="0.35">
      <c r="B63" s="6"/>
      <c r="C63" s="19"/>
      <c r="D63" s="64">
        <f>SUM(D61:D62)</f>
        <v>100</v>
      </c>
      <c r="E63" s="64">
        <f>SUM(E61:E62)</f>
        <v>0</v>
      </c>
      <c r="F63" s="64">
        <f>SUM(F61:F62)</f>
        <v>100</v>
      </c>
      <c r="G63" s="5"/>
      <c r="H63" s="63"/>
    </row>
    <row r="64" spans="1:8" ht="15" customHeight="1" x14ac:dyDescent="0.25">
      <c r="B64" s="75"/>
      <c r="C64" s="69"/>
      <c r="D64" s="65"/>
      <c r="E64" s="65"/>
      <c r="F64" s="65"/>
      <c r="H64" s="63"/>
    </row>
    <row r="65" spans="1:10" ht="15" customHeight="1" x14ac:dyDescent="0.3">
      <c r="B65" s="58" t="s">
        <v>227</v>
      </c>
      <c r="D65" s="77"/>
      <c r="E65" s="77"/>
      <c r="F65" s="77"/>
      <c r="H65" s="63"/>
    </row>
    <row r="66" spans="1:10" ht="15" customHeight="1" x14ac:dyDescent="0.25">
      <c r="B66" s="61"/>
      <c r="D66" s="77"/>
      <c r="E66" s="77"/>
      <c r="F66" s="77"/>
      <c r="H66" s="63"/>
    </row>
    <row r="67" spans="1:10" ht="15" customHeight="1" x14ac:dyDescent="0.25">
      <c r="B67" s="61"/>
      <c r="D67" s="78">
        <f>SUM(D66:D66)</f>
        <v>0</v>
      </c>
      <c r="E67" s="78">
        <f>SUM(E66:E66)</f>
        <v>0</v>
      </c>
      <c r="F67" s="78">
        <f>SUM(F66:F66)</f>
        <v>0</v>
      </c>
      <c r="H67" s="63"/>
    </row>
    <row r="68" spans="1:10" ht="15" customHeight="1" x14ac:dyDescent="0.3">
      <c r="B68" s="58"/>
      <c r="C68" s="70"/>
      <c r="D68" s="65"/>
      <c r="E68" s="65"/>
      <c r="F68" s="65"/>
    </row>
    <row r="69" spans="1:10" ht="15" customHeight="1" x14ac:dyDescent="0.3">
      <c r="B69" s="82" t="s">
        <v>258</v>
      </c>
      <c r="C69" s="82"/>
      <c r="D69" s="66"/>
      <c r="E69" s="66"/>
      <c r="F69" s="66"/>
    </row>
    <row r="70" spans="1:10" ht="15" customHeight="1" x14ac:dyDescent="0.25">
      <c r="B70" s="76"/>
      <c r="C70" s="84"/>
      <c r="D70" s="66"/>
      <c r="E70" s="66"/>
      <c r="F70" s="65"/>
      <c r="G70" s="71"/>
      <c r="H70" s="63"/>
      <c r="J70" s="79"/>
    </row>
    <row r="71" spans="1:10" ht="15" customHeight="1" x14ac:dyDescent="0.25">
      <c r="D71" s="64">
        <f>SUM(D70:D70)</f>
        <v>0</v>
      </c>
      <c r="E71" s="64">
        <f>SUM(E70:E70)</f>
        <v>0</v>
      </c>
      <c r="F71" s="64">
        <f>SUM(F70:F70)</f>
        <v>0</v>
      </c>
      <c r="H71" s="63"/>
      <c r="J71" s="79"/>
    </row>
    <row r="72" spans="1:10" ht="15" customHeight="1" x14ac:dyDescent="0.25">
      <c r="D72" s="91"/>
      <c r="E72" s="91"/>
      <c r="F72" s="91"/>
      <c r="H72" s="85"/>
    </row>
    <row r="73" spans="1:10" ht="15" customHeight="1" x14ac:dyDescent="0.25">
      <c r="A73" s="85"/>
      <c r="C73" s="92" t="s">
        <v>114</v>
      </c>
      <c r="D73" s="64">
        <f>SUM(+D71+D9+D45+D27+D21+D33+D54+D37+D165+D58)</f>
        <v>4730.4800000000005</v>
      </c>
      <c r="E73" s="64">
        <f>SUM(+E71+E9+E45+E27+E21+E33+E54+E37+E165+E58)</f>
        <v>445.78000000000003</v>
      </c>
      <c r="F73" s="64">
        <f>SUM(+F71+F9+F45+F27+F21+F33+F54+F37+F165+F58)</f>
        <v>5176.26</v>
      </c>
      <c r="H73" s="85"/>
    </row>
    <row r="74" spans="1:10" ht="15" customHeight="1" x14ac:dyDescent="0.25">
      <c r="A74" s="85"/>
      <c r="C74" s="93"/>
      <c r="D74" s="65"/>
      <c r="E74" s="65"/>
      <c r="F74" s="65"/>
      <c r="H74" s="85"/>
    </row>
    <row r="75" spans="1:10" ht="15" customHeight="1" x14ac:dyDescent="0.25">
      <c r="B75" s="61"/>
      <c r="D75" s="62"/>
    </row>
    <row r="76" spans="1:10" ht="15" customHeight="1" x14ac:dyDescent="0.25">
      <c r="B76" s="101"/>
      <c r="D76" s="62"/>
      <c r="H76" s="72"/>
    </row>
    <row r="77" spans="1:10" ht="15" customHeight="1" x14ac:dyDescent="0.25">
      <c r="B77" s="102"/>
      <c r="C77" s="99"/>
      <c r="D77" s="62"/>
    </row>
    <row r="78" spans="1:10" ht="15" customHeight="1" x14ac:dyDescent="0.25">
      <c r="B78" s="102"/>
      <c r="C78" s="99"/>
      <c r="D78" s="62"/>
    </row>
    <row r="79" spans="1:10" ht="15" customHeight="1" x14ac:dyDescent="0.25">
      <c r="B79" s="102"/>
      <c r="C79" s="99"/>
      <c r="D79" s="62"/>
    </row>
    <row r="80" spans="1:10" ht="15" customHeight="1" x14ac:dyDescent="0.25">
      <c r="B80" s="102"/>
      <c r="C80" s="99"/>
      <c r="D80" s="62"/>
    </row>
    <row r="81" spans="2:9" ht="15" customHeight="1" x14ac:dyDescent="0.25">
      <c r="B81" s="102"/>
      <c r="C81" s="99"/>
      <c r="D81" s="62"/>
    </row>
    <row r="82" spans="2:9" ht="15" customHeight="1" x14ac:dyDescent="0.25">
      <c r="B82" s="98"/>
      <c r="C82" s="99"/>
      <c r="D82" s="62"/>
    </row>
    <row r="83" spans="2:9" ht="15" customHeight="1" x14ac:dyDescent="0.25">
      <c r="B83" s="98"/>
      <c r="C83" s="99"/>
      <c r="D83" s="62"/>
    </row>
    <row r="84" spans="2:9" ht="15" customHeight="1" x14ac:dyDescent="0.25">
      <c r="B84" s="100"/>
    </row>
    <row r="85" spans="2:9" ht="15" customHeight="1" x14ac:dyDescent="0.25"/>
    <row r="86" spans="2:9" ht="15" customHeight="1" x14ac:dyDescent="0.25"/>
    <row r="87" spans="2:9" ht="15" customHeight="1" x14ac:dyDescent="0.25"/>
    <row r="88" spans="2:9" ht="15" customHeight="1" x14ac:dyDescent="0.25"/>
    <row r="89" spans="2:9" ht="15" customHeight="1" x14ac:dyDescent="0.25"/>
    <row r="90" spans="2:9" ht="15" customHeight="1" x14ac:dyDescent="0.25"/>
    <row r="91" spans="2:9" ht="15" customHeight="1" x14ac:dyDescent="0.25"/>
    <row r="92" spans="2:9" ht="15" customHeight="1" x14ac:dyDescent="0.25"/>
    <row r="93" spans="2:9" ht="15" customHeight="1" x14ac:dyDescent="0.25"/>
    <row r="94" spans="2:9" ht="15" customHeight="1" x14ac:dyDescent="0.25"/>
    <row r="95" spans="2:9" ht="15" customHeight="1" x14ac:dyDescent="0.25"/>
    <row r="96" spans="2:9" ht="15" customHeight="1" x14ac:dyDescent="0.25">
      <c r="I96" s="88"/>
    </row>
    <row r="97" spans="1:10" ht="15" customHeight="1" x14ac:dyDescent="0.25">
      <c r="J97" s="88"/>
    </row>
    <row r="98" spans="1:10" ht="15" customHeight="1" x14ac:dyDescent="0.25">
      <c r="J98" s="88"/>
    </row>
    <row r="99" spans="1:10" s="88" customFormat="1" ht="15" customHeight="1" x14ac:dyDescent="0.25">
      <c r="A99" s="53"/>
      <c r="B99" s="54"/>
      <c r="C99" s="54"/>
      <c r="D99" s="56"/>
      <c r="E99" s="56"/>
      <c r="F99" s="56"/>
      <c r="G99" s="57"/>
      <c r="H99" s="53"/>
      <c r="I99" s="54"/>
      <c r="J99" s="54"/>
    </row>
    <row r="100" spans="1:10" s="88" customFormat="1" x14ac:dyDescent="0.25">
      <c r="A100" s="53"/>
      <c r="B100" s="54"/>
      <c r="C100" s="54"/>
      <c r="D100" s="56"/>
      <c r="E100" s="56"/>
      <c r="F100" s="56"/>
      <c r="G100" s="57"/>
      <c r="H100" s="53"/>
      <c r="I100" s="54"/>
      <c r="J100" s="54"/>
    </row>
    <row r="101" spans="1:10" s="88" customFormat="1" x14ac:dyDescent="0.25">
      <c r="A101" s="53"/>
      <c r="B101" s="54"/>
      <c r="C101" s="54"/>
      <c r="D101" s="56"/>
      <c r="E101" s="56"/>
      <c r="F101" s="56"/>
      <c r="G101" s="57"/>
      <c r="H101" s="53"/>
      <c r="I101" s="54"/>
      <c r="J101" s="54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J35" sqref="J35"/>
    </sheetView>
  </sheetViews>
  <sheetFormatPr defaultColWidth="8.8984375" defaultRowHeight="13.85" x14ac:dyDescent="0.25"/>
  <cols>
    <col min="1" max="1" width="30.59765625" style="54" customWidth="1"/>
    <col min="2" max="2" width="33.3984375" style="54" customWidth="1"/>
    <col min="3" max="3" width="12.296875" style="56" customWidth="1"/>
    <col min="4" max="4" width="9.296875" style="56" customWidth="1"/>
    <col min="5" max="5" width="13.69921875" style="56" customWidth="1"/>
    <col min="6" max="6" width="9.59765625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0.59765625" style="54" customWidth="1"/>
    <col min="258" max="258" width="33.3984375" style="54" customWidth="1"/>
    <col min="259" max="259" width="12.296875" style="54" customWidth="1"/>
    <col min="260" max="260" width="9.296875" style="54" customWidth="1"/>
    <col min="261" max="261" width="13.69921875" style="54" customWidth="1"/>
    <col min="262" max="262" width="9.59765625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0.59765625" style="54" customWidth="1"/>
    <col min="514" max="514" width="33.3984375" style="54" customWidth="1"/>
    <col min="515" max="515" width="12.296875" style="54" customWidth="1"/>
    <col min="516" max="516" width="9.296875" style="54" customWidth="1"/>
    <col min="517" max="517" width="13.69921875" style="54" customWidth="1"/>
    <col min="518" max="518" width="9.59765625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0.59765625" style="54" customWidth="1"/>
    <col min="770" max="770" width="33.3984375" style="54" customWidth="1"/>
    <col min="771" max="771" width="12.296875" style="54" customWidth="1"/>
    <col min="772" max="772" width="9.296875" style="54" customWidth="1"/>
    <col min="773" max="773" width="13.69921875" style="54" customWidth="1"/>
    <col min="774" max="774" width="9.59765625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0.59765625" style="54" customWidth="1"/>
    <col min="1026" max="1026" width="33.3984375" style="54" customWidth="1"/>
    <col min="1027" max="1027" width="12.296875" style="54" customWidth="1"/>
    <col min="1028" max="1028" width="9.296875" style="54" customWidth="1"/>
    <col min="1029" max="1029" width="13.69921875" style="54" customWidth="1"/>
    <col min="1030" max="1030" width="9.59765625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0.59765625" style="54" customWidth="1"/>
    <col min="1282" max="1282" width="33.3984375" style="54" customWidth="1"/>
    <col min="1283" max="1283" width="12.296875" style="54" customWidth="1"/>
    <col min="1284" max="1284" width="9.296875" style="54" customWidth="1"/>
    <col min="1285" max="1285" width="13.69921875" style="54" customWidth="1"/>
    <col min="1286" max="1286" width="9.59765625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0.59765625" style="54" customWidth="1"/>
    <col min="1538" max="1538" width="33.3984375" style="54" customWidth="1"/>
    <col min="1539" max="1539" width="12.296875" style="54" customWidth="1"/>
    <col min="1540" max="1540" width="9.296875" style="54" customWidth="1"/>
    <col min="1541" max="1541" width="13.69921875" style="54" customWidth="1"/>
    <col min="1542" max="1542" width="9.59765625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0.59765625" style="54" customWidth="1"/>
    <col min="1794" max="1794" width="33.3984375" style="54" customWidth="1"/>
    <col min="1795" max="1795" width="12.296875" style="54" customWidth="1"/>
    <col min="1796" max="1796" width="9.296875" style="54" customWidth="1"/>
    <col min="1797" max="1797" width="13.69921875" style="54" customWidth="1"/>
    <col min="1798" max="1798" width="9.59765625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0.59765625" style="54" customWidth="1"/>
    <col min="2050" max="2050" width="33.3984375" style="54" customWidth="1"/>
    <col min="2051" max="2051" width="12.296875" style="54" customWidth="1"/>
    <col min="2052" max="2052" width="9.296875" style="54" customWidth="1"/>
    <col min="2053" max="2053" width="13.69921875" style="54" customWidth="1"/>
    <col min="2054" max="2054" width="9.59765625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0.59765625" style="54" customWidth="1"/>
    <col min="2306" max="2306" width="33.3984375" style="54" customWidth="1"/>
    <col min="2307" max="2307" width="12.296875" style="54" customWidth="1"/>
    <col min="2308" max="2308" width="9.296875" style="54" customWidth="1"/>
    <col min="2309" max="2309" width="13.69921875" style="54" customWidth="1"/>
    <col min="2310" max="2310" width="9.59765625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0.59765625" style="54" customWidth="1"/>
    <col min="2562" max="2562" width="33.3984375" style="54" customWidth="1"/>
    <col min="2563" max="2563" width="12.296875" style="54" customWidth="1"/>
    <col min="2564" max="2564" width="9.296875" style="54" customWidth="1"/>
    <col min="2565" max="2565" width="13.69921875" style="54" customWidth="1"/>
    <col min="2566" max="2566" width="9.59765625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0.59765625" style="54" customWidth="1"/>
    <col min="2818" max="2818" width="33.3984375" style="54" customWidth="1"/>
    <col min="2819" max="2819" width="12.296875" style="54" customWidth="1"/>
    <col min="2820" max="2820" width="9.296875" style="54" customWidth="1"/>
    <col min="2821" max="2821" width="13.69921875" style="54" customWidth="1"/>
    <col min="2822" max="2822" width="9.59765625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0.59765625" style="54" customWidth="1"/>
    <col min="3074" max="3074" width="33.3984375" style="54" customWidth="1"/>
    <col min="3075" max="3075" width="12.296875" style="54" customWidth="1"/>
    <col min="3076" max="3076" width="9.296875" style="54" customWidth="1"/>
    <col min="3077" max="3077" width="13.69921875" style="54" customWidth="1"/>
    <col min="3078" max="3078" width="9.59765625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0.59765625" style="54" customWidth="1"/>
    <col min="3330" max="3330" width="33.3984375" style="54" customWidth="1"/>
    <col min="3331" max="3331" width="12.296875" style="54" customWidth="1"/>
    <col min="3332" max="3332" width="9.296875" style="54" customWidth="1"/>
    <col min="3333" max="3333" width="13.69921875" style="54" customWidth="1"/>
    <col min="3334" max="3334" width="9.59765625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0.59765625" style="54" customWidth="1"/>
    <col min="3586" max="3586" width="33.3984375" style="54" customWidth="1"/>
    <col min="3587" max="3587" width="12.296875" style="54" customWidth="1"/>
    <col min="3588" max="3588" width="9.296875" style="54" customWidth="1"/>
    <col min="3589" max="3589" width="13.69921875" style="54" customWidth="1"/>
    <col min="3590" max="3590" width="9.59765625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0.59765625" style="54" customWidth="1"/>
    <col min="3842" max="3842" width="33.3984375" style="54" customWidth="1"/>
    <col min="3843" max="3843" width="12.296875" style="54" customWidth="1"/>
    <col min="3844" max="3844" width="9.296875" style="54" customWidth="1"/>
    <col min="3845" max="3845" width="13.69921875" style="54" customWidth="1"/>
    <col min="3846" max="3846" width="9.59765625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0.59765625" style="54" customWidth="1"/>
    <col min="4098" max="4098" width="33.3984375" style="54" customWidth="1"/>
    <col min="4099" max="4099" width="12.296875" style="54" customWidth="1"/>
    <col min="4100" max="4100" width="9.296875" style="54" customWidth="1"/>
    <col min="4101" max="4101" width="13.69921875" style="54" customWidth="1"/>
    <col min="4102" max="4102" width="9.59765625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0.59765625" style="54" customWidth="1"/>
    <col min="4354" max="4354" width="33.3984375" style="54" customWidth="1"/>
    <col min="4355" max="4355" width="12.296875" style="54" customWidth="1"/>
    <col min="4356" max="4356" width="9.296875" style="54" customWidth="1"/>
    <col min="4357" max="4357" width="13.69921875" style="54" customWidth="1"/>
    <col min="4358" max="4358" width="9.59765625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0.59765625" style="54" customWidth="1"/>
    <col min="4610" max="4610" width="33.3984375" style="54" customWidth="1"/>
    <col min="4611" max="4611" width="12.296875" style="54" customWidth="1"/>
    <col min="4612" max="4612" width="9.296875" style="54" customWidth="1"/>
    <col min="4613" max="4613" width="13.69921875" style="54" customWidth="1"/>
    <col min="4614" max="4614" width="9.59765625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0.59765625" style="54" customWidth="1"/>
    <col min="4866" max="4866" width="33.3984375" style="54" customWidth="1"/>
    <col min="4867" max="4867" width="12.296875" style="54" customWidth="1"/>
    <col min="4868" max="4868" width="9.296875" style="54" customWidth="1"/>
    <col min="4869" max="4869" width="13.69921875" style="54" customWidth="1"/>
    <col min="4870" max="4870" width="9.59765625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0.59765625" style="54" customWidth="1"/>
    <col min="5122" max="5122" width="33.3984375" style="54" customWidth="1"/>
    <col min="5123" max="5123" width="12.296875" style="54" customWidth="1"/>
    <col min="5124" max="5124" width="9.296875" style="54" customWidth="1"/>
    <col min="5125" max="5125" width="13.69921875" style="54" customWidth="1"/>
    <col min="5126" max="5126" width="9.59765625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0.59765625" style="54" customWidth="1"/>
    <col min="5378" max="5378" width="33.3984375" style="54" customWidth="1"/>
    <col min="5379" max="5379" width="12.296875" style="54" customWidth="1"/>
    <col min="5380" max="5380" width="9.296875" style="54" customWidth="1"/>
    <col min="5381" max="5381" width="13.69921875" style="54" customWidth="1"/>
    <col min="5382" max="5382" width="9.59765625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0.59765625" style="54" customWidth="1"/>
    <col min="5634" max="5634" width="33.3984375" style="54" customWidth="1"/>
    <col min="5635" max="5635" width="12.296875" style="54" customWidth="1"/>
    <col min="5636" max="5636" width="9.296875" style="54" customWidth="1"/>
    <col min="5637" max="5637" width="13.69921875" style="54" customWidth="1"/>
    <col min="5638" max="5638" width="9.59765625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0.59765625" style="54" customWidth="1"/>
    <col min="5890" max="5890" width="33.3984375" style="54" customWidth="1"/>
    <col min="5891" max="5891" width="12.296875" style="54" customWidth="1"/>
    <col min="5892" max="5892" width="9.296875" style="54" customWidth="1"/>
    <col min="5893" max="5893" width="13.69921875" style="54" customWidth="1"/>
    <col min="5894" max="5894" width="9.59765625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0.59765625" style="54" customWidth="1"/>
    <col min="6146" max="6146" width="33.3984375" style="54" customWidth="1"/>
    <col min="6147" max="6147" width="12.296875" style="54" customWidth="1"/>
    <col min="6148" max="6148" width="9.296875" style="54" customWidth="1"/>
    <col min="6149" max="6149" width="13.69921875" style="54" customWidth="1"/>
    <col min="6150" max="6150" width="9.59765625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0.59765625" style="54" customWidth="1"/>
    <col min="6402" max="6402" width="33.3984375" style="54" customWidth="1"/>
    <col min="6403" max="6403" width="12.296875" style="54" customWidth="1"/>
    <col min="6404" max="6404" width="9.296875" style="54" customWidth="1"/>
    <col min="6405" max="6405" width="13.69921875" style="54" customWidth="1"/>
    <col min="6406" max="6406" width="9.59765625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0.59765625" style="54" customWidth="1"/>
    <col min="6658" max="6658" width="33.3984375" style="54" customWidth="1"/>
    <col min="6659" max="6659" width="12.296875" style="54" customWidth="1"/>
    <col min="6660" max="6660" width="9.296875" style="54" customWidth="1"/>
    <col min="6661" max="6661" width="13.69921875" style="54" customWidth="1"/>
    <col min="6662" max="6662" width="9.59765625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0.59765625" style="54" customWidth="1"/>
    <col min="6914" max="6914" width="33.3984375" style="54" customWidth="1"/>
    <col min="6915" max="6915" width="12.296875" style="54" customWidth="1"/>
    <col min="6916" max="6916" width="9.296875" style="54" customWidth="1"/>
    <col min="6917" max="6917" width="13.69921875" style="54" customWidth="1"/>
    <col min="6918" max="6918" width="9.59765625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0.59765625" style="54" customWidth="1"/>
    <col min="7170" max="7170" width="33.3984375" style="54" customWidth="1"/>
    <col min="7171" max="7171" width="12.296875" style="54" customWidth="1"/>
    <col min="7172" max="7172" width="9.296875" style="54" customWidth="1"/>
    <col min="7173" max="7173" width="13.69921875" style="54" customWidth="1"/>
    <col min="7174" max="7174" width="9.59765625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0.59765625" style="54" customWidth="1"/>
    <col min="7426" max="7426" width="33.3984375" style="54" customWidth="1"/>
    <col min="7427" max="7427" width="12.296875" style="54" customWidth="1"/>
    <col min="7428" max="7428" width="9.296875" style="54" customWidth="1"/>
    <col min="7429" max="7429" width="13.69921875" style="54" customWidth="1"/>
    <col min="7430" max="7430" width="9.59765625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0.59765625" style="54" customWidth="1"/>
    <col min="7682" max="7682" width="33.3984375" style="54" customWidth="1"/>
    <col min="7683" max="7683" width="12.296875" style="54" customWidth="1"/>
    <col min="7684" max="7684" width="9.296875" style="54" customWidth="1"/>
    <col min="7685" max="7685" width="13.69921875" style="54" customWidth="1"/>
    <col min="7686" max="7686" width="9.59765625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0.59765625" style="54" customWidth="1"/>
    <col min="7938" max="7938" width="33.3984375" style="54" customWidth="1"/>
    <col min="7939" max="7939" width="12.296875" style="54" customWidth="1"/>
    <col min="7940" max="7940" width="9.296875" style="54" customWidth="1"/>
    <col min="7941" max="7941" width="13.69921875" style="54" customWidth="1"/>
    <col min="7942" max="7942" width="9.59765625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0.59765625" style="54" customWidth="1"/>
    <col min="8194" max="8194" width="33.3984375" style="54" customWidth="1"/>
    <col min="8195" max="8195" width="12.296875" style="54" customWidth="1"/>
    <col min="8196" max="8196" width="9.296875" style="54" customWidth="1"/>
    <col min="8197" max="8197" width="13.69921875" style="54" customWidth="1"/>
    <col min="8198" max="8198" width="9.59765625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0.59765625" style="54" customWidth="1"/>
    <col min="8450" max="8450" width="33.3984375" style="54" customWidth="1"/>
    <col min="8451" max="8451" width="12.296875" style="54" customWidth="1"/>
    <col min="8452" max="8452" width="9.296875" style="54" customWidth="1"/>
    <col min="8453" max="8453" width="13.69921875" style="54" customWidth="1"/>
    <col min="8454" max="8454" width="9.59765625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0.59765625" style="54" customWidth="1"/>
    <col min="8706" max="8706" width="33.3984375" style="54" customWidth="1"/>
    <col min="8707" max="8707" width="12.296875" style="54" customWidth="1"/>
    <col min="8708" max="8708" width="9.296875" style="54" customWidth="1"/>
    <col min="8709" max="8709" width="13.69921875" style="54" customWidth="1"/>
    <col min="8710" max="8710" width="9.59765625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0.59765625" style="54" customWidth="1"/>
    <col min="8962" max="8962" width="33.3984375" style="54" customWidth="1"/>
    <col min="8963" max="8963" width="12.296875" style="54" customWidth="1"/>
    <col min="8964" max="8964" width="9.296875" style="54" customWidth="1"/>
    <col min="8965" max="8965" width="13.69921875" style="54" customWidth="1"/>
    <col min="8966" max="8966" width="9.59765625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0.59765625" style="54" customWidth="1"/>
    <col min="9218" max="9218" width="33.3984375" style="54" customWidth="1"/>
    <col min="9219" max="9219" width="12.296875" style="54" customWidth="1"/>
    <col min="9220" max="9220" width="9.296875" style="54" customWidth="1"/>
    <col min="9221" max="9221" width="13.69921875" style="54" customWidth="1"/>
    <col min="9222" max="9222" width="9.59765625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0.59765625" style="54" customWidth="1"/>
    <col min="9474" max="9474" width="33.3984375" style="54" customWidth="1"/>
    <col min="9475" max="9475" width="12.296875" style="54" customWidth="1"/>
    <col min="9476" max="9476" width="9.296875" style="54" customWidth="1"/>
    <col min="9477" max="9477" width="13.69921875" style="54" customWidth="1"/>
    <col min="9478" max="9478" width="9.59765625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0.59765625" style="54" customWidth="1"/>
    <col min="9730" max="9730" width="33.3984375" style="54" customWidth="1"/>
    <col min="9731" max="9731" width="12.296875" style="54" customWidth="1"/>
    <col min="9732" max="9732" width="9.296875" style="54" customWidth="1"/>
    <col min="9733" max="9733" width="13.69921875" style="54" customWidth="1"/>
    <col min="9734" max="9734" width="9.59765625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0.59765625" style="54" customWidth="1"/>
    <col min="9986" max="9986" width="33.3984375" style="54" customWidth="1"/>
    <col min="9987" max="9987" width="12.296875" style="54" customWidth="1"/>
    <col min="9988" max="9988" width="9.296875" style="54" customWidth="1"/>
    <col min="9989" max="9989" width="13.69921875" style="54" customWidth="1"/>
    <col min="9990" max="9990" width="9.59765625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0.59765625" style="54" customWidth="1"/>
    <col min="10242" max="10242" width="33.3984375" style="54" customWidth="1"/>
    <col min="10243" max="10243" width="12.296875" style="54" customWidth="1"/>
    <col min="10244" max="10244" width="9.296875" style="54" customWidth="1"/>
    <col min="10245" max="10245" width="13.69921875" style="54" customWidth="1"/>
    <col min="10246" max="10246" width="9.59765625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0.59765625" style="54" customWidth="1"/>
    <col min="10498" max="10498" width="33.3984375" style="54" customWidth="1"/>
    <col min="10499" max="10499" width="12.296875" style="54" customWidth="1"/>
    <col min="10500" max="10500" width="9.296875" style="54" customWidth="1"/>
    <col min="10501" max="10501" width="13.69921875" style="54" customWidth="1"/>
    <col min="10502" max="10502" width="9.59765625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0.59765625" style="54" customWidth="1"/>
    <col min="10754" max="10754" width="33.3984375" style="54" customWidth="1"/>
    <col min="10755" max="10755" width="12.296875" style="54" customWidth="1"/>
    <col min="10756" max="10756" width="9.296875" style="54" customWidth="1"/>
    <col min="10757" max="10757" width="13.69921875" style="54" customWidth="1"/>
    <col min="10758" max="10758" width="9.59765625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0.59765625" style="54" customWidth="1"/>
    <col min="11010" max="11010" width="33.3984375" style="54" customWidth="1"/>
    <col min="11011" max="11011" width="12.296875" style="54" customWidth="1"/>
    <col min="11012" max="11012" width="9.296875" style="54" customWidth="1"/>
    <col min="11013" max="11013" width="13.69921875" style="54" customWidth="1"/>
    <col min="11014" max="11014" width="9.59765625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0.59765625" style="54" customWidth="1"/>
    <col min="11266" max="11266" width="33.3984375" style="54" customWidth="1"/>
    <col min="11267" max="11267" width="12.296875" style="54" customWidth="1"/>
    <col min="11268" max="11268" width="9.296875" style="54" customWidth="1"/>
    <col min="11269" max="11269" width="13.69921875" style="54" customWidth="1"/>
    <col min="11270" max="11270" width="9.59765625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0.59765625" style="54" customWidth="1"/>
    <col min="11522" max="11522" width="33.3984375" style="54" customWidth="1"/>
    <col min="11523" max="11523" width="12.296875" style="54" customWidth="1"/>
    <col min="11524" max="11524" width="9.296875" style="54" customWidth="1"/>
    <col min="11525" max="11525" width="13.69921875" style="54" customWidth="1"/>
    <col min="11526" max="11526" width="9.59765625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0.59765625" style="54" customWidth="1"/>
    <col min="11778" max="11778" width="33.3984375" style="54" customWidth="1"/>
    <col min="11779" max="11779" width="12.296875" style="54" customWidth="1"/>
    <col min="11780" max="11780" width="9.296875" style="54" customWidth="1"/>
    <col min="11781" max="11781" width="13.69921875" style="54" customWidth="1"/>
    <col min="11782" max="11782" width="9.59765625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0.59765625" style="54" customWidth="1"/>
    <col min="12034" max="12034" width="33.3984375" style="54" customWidth="1"/>
    <col min="12035" max="12035" width="12.296875" style="54" customWidth="1"/>
    <col min="12036" max="12036" width="9.296875" style="54" customWidth="1"/>
    <col min="12037" max="12037" width="13.69921875" style="54" customWidth="1"/>
    <col min="12038" max="12038" width="9.59765625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0.59765625" style="54" customWidth="1"/>
    <col min="12290" max="12290" width="33.3984375" style="54" customWidth="1"/>
    <col min="12291" max="12291" width="12.296875" style="54" customWidth="1"/>
    <col min="12292" max="12292" width="9.296875" style="54" customWidth="1"/>
    <col min="12293" max="12293" width="13.69921875" style="54" customWidth="1"/>
    <col min="12294" max="12294" width="9.59765625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0.59765625" style="54" customWidth="1"/>
    <col min="12546" max="12546" width="33.3984375" style="54" customWidth="1"/>
    <col min="12547" max="12547" width="12.296875" style="54" customWidth="1"/>
    <col min="12548" max="12548" width="9.296875" style="54" customWidth="1"/>
    <col min="12549" max="12549" width="13.69921875" style="54" customWidth="1"/>
    <col min="12550" max="12550" width="9.59765625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0.59765625" style="54" customWidth="1"/>
    <col min="12802" max="12802" width="33.3984375" style="54" customWidth="1"/>
    <col min="12803" max="12803" width="12.296875" style="54" customWidth="1"/>
    <col min="12804" max="12804" width="9.296875" style="54" customWidth="1"/>
    <col min="12805" max="12805" width="13.69921875" style="54" customWidth="1"/>
    <col min="12806" max="12806" width="9.59765625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0.59765625" style="54" customWidth="1"/>
    <col min="13058" max="13058" width="33.3984375" style="54" customWidth="1"/>
    <col min="13059" max="13059" width="12.296875" style="54" customWidth="1"/>
    <col min="13060" max="13060" width="9.296875" style="54" customWidth="1"/>
    <col min="13061" max="13061" width="13.69921875" style="54" customWidth="1"/>
    <col min="13062" max="13062" width="9.59765625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0.59765625" style="54" customWidth="1"/>
    <col min="13314" max="13314" width="33.3984375" style="54" customWidth="1"/>
    <col min="13315" max="13315" width="12.296875" style="54" customWidth="1"/>
    <col min="13316" max="13316" width="9.296875" style="54" customWidth="1"/>
    <col min="13317" max="13317" width="13.69921875" style="54" customWidth="1"/>
    <col min="13318" max="13318" width="9.59765625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0.59765625" style="54" customWidth="1"/>
    <col min="13570" max="13570" width="33.3984375" style="54" customWidth="1"/>
    <col min="13571" max="13571" width="12.296875" style="54" customWidth="1"/>
    <col min="13572" max="13572" width="9.296875" style="54" customWidth="1"/>
    <col min="13573" max="13573" width="13.69921875" style="54" customWidth="1"/>
    <col min="13574" max="13574" width="9.59765625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0.59765625" style="54" customWidth="1"/>
    <col min="13826" max="13826" width="33.3984375" style="54" customWidth="1"/>
    <col min="13827" max="13827" width="12.296875" style="54" customWidth="1"/>
    <col min="13828" max="13828" width="9.296875" style="54" customWidth="1"/>
    <col min="13829" max="13829" width="13.69921875" style="54" customWidth="1"/>
    <col min="13830" max="13830" width="9.59765625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0.59765625" style="54" customWidth="1"/>
    <col min="14082" max="14082" width="33.3984375" style="54" customWidth="1"/>
    <col min="14083" max="14083" width="12.296875" style="54" customWidth="1"/>
    <col min="14084" max="14084" width="9.296875" style="54" customWidth="1"/>
    <col min="14085" max="14085" width="13.69921875" style="54" customWidth="1"/>
    <col min="14086" max="14086" width="9.59765625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0.59765625" style="54" customWidth="1"/>
    <col min="14338" max="14338" width="33.3984375" style="54" customWidth="1"/>
    <col min="14339" max="14339" width="12.296875" style="54" customWidth="1"/>
    <col min="14340" max="14340" width="9.296875" style="54" customWidth="1"/>
    <col min="14341" max="14341" width="13.69921875" style="54" customWidth="1"/>
    <col min="14342" max="14342" width="9.59765625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0.59765625" style="54" customWidth="1"/>
    <col min="14594" max="14594" width="33.3984375" style="54" customWidth="1"/>
    <col min="14595" max="14595" width="12.296875" style="54" customWidth="1"/>
    <col min="14596" max="14596" width="9.296875" style="54" customWidth="1"/>
    <col min="14597" max="14597" width="13.69921875" style="54" customWidth="1"/>
    <col min="14598" max="14598" width="9.59765625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0.59765625" style="54" customWidth="1"/>
    <col min="14850" max="14850" width="33.3984375" style="54" customWidth="1"/>
    <col min="14851" max="14851" width="12.296875" style="54" customWidth="1"/>
    <col min="14852" max="14852" width="9.296875" style="54" customWidth="1"/>
    <col min="14853" max="14853" width="13.69921875" style="54" customWidth="1"/>
    <col min="14854" max="14854" width="9.59765625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0.59765625" style="54" customWidth="1"/>
    <col min="15106" max="15106" width="33.3984375" style="54" customWidth="1"/>
    <col min="15107" max="15107" width="12.296875" style="54" customWidth="1"/>
    <col min="15108" max="15108" width="9.296875" style="54" customWidth="1"/>
    <col min="15109" max="15109" width="13.69921875" style="54" customWidth="1"/>
    <col min="15110" max="15110" width="9.59765625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0.59765625" style="54" customWidth="1"/>
    <col min="15362" max="15362" width="33.3984375" style="54" customWidth="1"/>
    <col min="15363" max="15363" width="12.296875" style="54" customWidth="1"/>
    <col min="15364" max="15364" width="9.296875" style="54" customWidth="1"/>
    <col min="15365" max="15365" width="13.69921875" style="54" customWidth="1"/>
    <col min="15366" max="15366" width="9.59765625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0.59765625" style="54" customWidth="1"/>
    <col min="15618" max="15618" width="33.3984375" style="54" customWidth="1"/>
    <col min="15619" max="15619" width="12.296875" style="54" customWidth="1"/>
    <col min="15620" max="15620" width="9.296875" style="54" customWidth="1"/>
    <col min="15621" max="15621" width="13.69921875" style="54" customWidth="1"/>
    <col min="15622" max="15622" width="9.59765625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0.59765625" style="54" customWidth="1"/>
    <col min="15874" max="15874" width="33.3984375" style="54" customWidth="1"/>
    <col min="15875" max="15875" width="12.296875" style="54" customWidth="1"/>
    <col min="15876" max="15876" width="9.296875" style="54" customWidth="1"/>
    <col min="15877" max="15877" width="13.69921875" style="54" customWidth="1"/>
    <col min="15878" max="15878" width="9.59765625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0.59765625" style="54" customWidth="1"/>
    <col min="16130" max="16130" width="33.3984375" style="54" customWidth="1"/>
    <col min="16131" max="16131" width="12.296875" style="54" customWidth="1"/>
    <col min="16132" max="16132" width="9.296875" style="54" customWidth="1"/>
    <col min="16133" max="16133" width="13.69921875" style="54" customWidth="1"/>
    <col min="16134" max="16134" width="9.59765625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 t="s">
        <v>451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331</v>
      </c>
      <c r="B5" s="54" t="s">
        <v>452</v>
      </c>
      <c r="C5" s="62">
        <v>427.49</v>
      </c>
      <c r="D5" s="62"/>
      <c r="E5" s="62">
        <v>427.49</v>
      </c>
      <c r="F5" s="57">
        <v>109055</v>
      </c>
    </row>
    <row r="6" spans="1:8" ht="15" customHeight="1" x14ac:dyDescent="0.25">
      <c r="C6" s="64">
        <f>SUM(C5:C5)</f>
        <v>427.49</v>
      </c>
      <c r="D6" s="64">
        <f>SUM(D5:D5)</f>
        <v>0</v>
      </c>
      <c r="E6" s="64">
        <f>SUM(E5:E5)</f>
        <v>427.49</v>
      </c>
      <c r="H6" s="54" t="s">
        <v>22</v>
      </c>
    </row>
    <row r="7" spans="1:8" ht="15" customHeight="1" x14ac:dyDescent="0.25">
      <c r="C7" s="65"/>
      <c r="D7" s="65"/>
      <c r="E7" s="65"/>
    </row>
    <row r="8" spans="1:8" ht="15" customHeight="1" x14ac:dyDescent="0.3">
      <c r="A8" s="58" t="s">
        <v>197</v>
      </c>
      <c r="C8" s="66"/>
      <c r="D8" s="66"/>
      <c r="E8" s="66"/>
    </row>
    <row r="9" spans="1:8" ht="15" customHeight="1" x14ac:dyDescent="0.25">
      <c r="A9" s="61" t="s">
        <v>329</v>
      </c>
      <c r="B9" s="54" t="s">
        <v>453</v>
      </c>
      <c r="C9" s="62">
        <v>21.69</v>
      </c>
      <c r="D9" s="62">
        <v>4.34</v>
      </c>
      <c r="E9" s="62">
        <v>26.03</v>
      </c>
      <c r="F9" s="57">
        <v>109056</v>
      </c>
    </row>
    <row r="10" spans="1:8" ht="15" customHeight="1" x14ac:dyDescent="0.25">
      <c r="A10" s="54" t="s">
        <v>398</v>
      </c>
      <c r="B10" s="54" t="s">
        <v>363</v>
      </c>
      <c r="C10" s="62">
        <v>105.83</v>
      </c>
      <c r="D10" s="62">
        <v>21.17</v>
      </c>
      <c r="E10" s="62">
        <v>127</v>
      </c>
      <c r="F10" s="67">
        <v>109057</v>
      </c>
      <c r="G10" s="63"/>
    </row>
    <row r="11" spans="1:8" ht="15" customHeight="1" x14ac:dyDescent="0.25">
      <c r="C11" s="64">
        <f>SUM(C9:C10)</f>
        <v>127.52</v>
      </c>
      <c r="D11" s="64">
        <f>SUM(D9:D10)</f>
        <v>25.51</v>
      </c>
      <c r="E11" s="64">
        <f>SUM(E9:E10)</f>
        <v>153.03</v>
      </c>
    </row>
    <row r="12" spans="1:8" ht="15" customHeight="1" x14ac:dyDescent="0.25">
      <c r="C12" s="65"/>
      <c r="D12" s="65"/>
      <c r="E12" s="65"/>
    </row>
    <row r="13" spans="1:8" ht="15" customHeight="1" x14ac:dyDescent="0.3">
      <c r="A13" s="58" t="s">
        <v>208</v>
      </c>
      <c r="C13" s="66"/>
      <c r="D13" s="66"/>
      <c r="E13" s="66"/>
    </row>
    <row r="14" spans="1:8" ht="15" customHeight="1" x14ac:dyDescent="0.25">
      <c r="A14" s="68" t="s">
        <v>41</v>
      </c>
      <c r="B14" s="54" t="s">
        <v>454</v>
      </c>
      <c r="C14" s="62">
        <v>46.37</v>
      </c>
      <c r="D14" s="62">
        <v>2.3199999999999998</v>
      </c>
      <c r="E14" s="62">
        <v>48.69</v>
      </c>
      <c r="F14" s="57">
        <v>109058</v>
      </c>
    </row>
    <row r="15" spans="1:8" ht="15" customHeight="1" x14ac:dyDescent="0.25">
      <c r="A15" s="61" t="s">
        <v>219</v>
      </c>
      <c r="B15" s="54" t="s">
        <v>455</v>
      </c>
      <c r="C15" s="62">
        <v>209.46</v>
      </c>
      <c r="D15" s="62">
        <v>10.47</v>
      </c>
      <c r="E15" s="62">
        <v>219.93</v>
      </c>
      <c r="F15" s="57">
        <v>109059</v>
      </c>
      <c r="G15" s="63"/>
    </row>
    <row r="16" spans="1:8" s="69" customFormat="1" ht="15" customHeight="1" x14ac:dyDescent="0.3">
      <c r="B16" s="70"/>
      <c r="C16" s="64">
        <f>SUM(C14:C15)</f>
        <v>255.83</v>
      </c>
      <c r="D16" s="64">
        <f>SUM(D14:D15)</f>
        <v>12.790000000000001</v>
      </c>
      <c r="E16" s="64">
        <f>SUM(E14:E15)</f>
        <v>268.62</v>
      </c>
      <c r="F16" s="71"/>
      <c r="G16" s="72"/>
    </row>
    <row r="17" spans="1:7" s="69" customFormat="1" ht="15" customHeight="1" x14ac:dyDescent="0.3">
      <c r="B17" s="70"/>
      <c r="C17" s="65"/>
      <c r="D17" s="65"/>
      <c r="E17" s="65"/>
      <c r="F17" s="71"/>
      <c r="G17" s="72"/>
    </row>
    <row r="18" spans="1:7" ht="15" customHeight="1" x14ac:dyDescent="0.3">
      <c r="A18" s="58" t="s">
        <v>225</v>
      </c>
      <c r="C18" s="66"/>
      <c r="D18" s="66"/>
      <c r="E18" s="66"/>
    </row>
    <row r="19" spans="1:7" ht="15" customHeight="1" x14ac:dyDescent="0.25">
      <c r="A19" s="61" t="s">
        <v>47</v>
      </c>
      <c r="B19" s="54" t="s">
        <v>456</v>
      </c>
      <c r="C19" s="62">
        <v>53.14</v>
      </c>
      <c r="D19" s="62">
        <v>2.66</v>
      </c>
      <c r="E19" s="62">
        <v>55.8</v>
      </c>
      <c r="F19" s="57">
        <v>109058</v>
      </c>
      <c r="G19" s="63"/>
    </row>
    <row r="20" spans="1:7" ht="15" customHeight="1" x14ac:dyDescent="0.25">
      <c r="A20" s="61" t="s">
        <v>219</v>
      </c>
      <c r="B20" s="54" t="s">
        <v>457</v>
      </c>
      <c r="C20" s="62">
        <v>87.26</v>
      </c>
      <c r="D20" s="62">
        <v>4.3600000000000003</v>
      </c>
      <c r="E20" s="62">
        <v>91.62</v>
      </c>
      <c r="F20" s="57">
        <v>109059</v>
      </c>
      <c r="G20" s="63"/>
    </row>
    <row r="21" spans="1:7" ht="15" customHeight="1" x14ac:dyDescent="0.25">
      <c r="A21" s="75"/>
      <c r="B21" s="69"/>
      <c r="C21" s="64">
        <f>SUM(C19:C20)</f>
        <v>140.4</v>
      </c>
      <c r="D21" s="64">
        <f>SUM(D19:D20)</f>
        <v>7.0200000000000005</v>
      </c>
      <c r="E21" s="64">
        <f>SUM(E19:E20)</f>
        <v>147.42000000000002</v>
      </c>
    </row>
    <row r="22" spans="1:7" ht="15" customHeight="1" x14ac:dyDescent="0.25">
      <c r="A22" s="75"/>
      <c r="B22" s="69"/>
      <c r="C22" s="65"/>
      <c r="D22" s="65"/>
      <c r="E22" s="65"/>
    </row>
    <row r="23" spans="1:7" ht="15" customHeight="1" x14ac:dyDescent="0.3">
      <c r="A23" s="58" t="s">
        <v>228</v>
      </c>
      <c r="C23" s="65"/>
      <c r="D23" s="65"/>
      <c r="E23" s="65"/>
    </row>
    <row r="24" spans="1:7" ht="15" customHeight="1" x14ac:dyDescent="0.25">
      <c r="A24" s="61" t="s">
        <v>218</v>
      </c>
      <c r="B24" s="76" t="s">
        <v>458</v>
      </c>
      <c r="C24" s="65">
        <v>69.680000000000007</v>
      </c>
      <c r="D24" s="65"/>
      <c r="E24" s="65">
        <v>69.680000000000007</v>
      </c>
      <c r="F24" s="57">
        <v>109060</v>
      </c>
    </row>
    <row r="25" spans="1:7" ht="15" customHeight="1" x14ac:dyDescent="0.25">
      <c r="A25" s="61" t="s">
        <v>219</v>
      </c>
      <c r="B25" s="76" t="s">
        <v>459</v>
      </c>
      <c r="C25" s="65">
        <v>51.4</v>
      </c>
      <c r="D25" s="65">
        <v>2.57</v>
      </c>
      <c r="E25" s="65">
        <v>53.97</v>
      </c>
      <c r="F25" s="57">
        <v>109059</v>
      </c>
    </row>
    <row r="26" spans="1:7" ht="15" customHeight="1" x14ac:dyDescent="0.25">
      <c r="C26" s="64">
        <f>SUM(C24:C25)</f>
        <v>121.08000000000001</v>
      </c>
      <c r="D26" s="64">
        <f>SUM(D24:D25)</f>
        <v>2.57</v>
      </c>
      <c r="E26" s="64">
        <f>SUM(E24:E25)</f>
        <v>123.65</v>
      </c>
    </row>
    <row r="27" spans="1:7" ht="15" customHeight="1" x14ac:dyDescent="0.25"/>
    <row r="28" spans="1:7" ht="15" customHeight="1" x14ac:dyDescent="0.3">
      <c r="A28" s="58" t="s">
        <v>240</v>
      </c>
      <c r="B28" s="61"/>
      <c r="C28" s="66"/>
      <c r="D28" s="66"/>
      <c r="E28" s="66"/>
    </row>
    <row r="29" spans="1:7" ht="15" customHeight="1" x14ac:dyDescent="0.25">
      <c r="A29" s="61" t="s">
        <v>331</v>
      </c>
      <c r="B29" s="61" t="s">
        <v>452</v>
      </c>
      <c r="C29" s="66">
        <v>1268.53</v>
      </c>
      <c r="D29" s="66"/>
      <c r="E29" s="66">
        <v>1268.53</v>
      </c>
      <c r="F29" s="57">
        <v>109055</v>
      </c>
    </row>
    <row r="30" spans="1:7" ht="15" customHeight="1" x14ac:dyDescent="0.25">
      <c r="C30" s="64">
        <f>SUM(C29:C29)</f>
        <v>1268.53</v>
      </c>
      <c r="D30" s="64">
        <f>SUM(D29:D29)</f>
        <v>0</v>
      </c>
      <c r="E30" s="64">
        <f>SUM(E29:E29)</f>
        <v>1268.53</v>
      </c>
    </row>
    <row r="31" spans="1:7" ht="15" customHeight="1" x14ac:dyDescent="0.25">
      <c r="C31" s="65"/>
      <c r="D31" s="65"/>
      <c r="E31" s="65"/>
    </row>
    <row r="32" spans="1:7" ht="15" customHeight="1" x14ac:dyDescent="0.3">
      <c r="A32" s="58" t="s">
        <v>244</v>
      </c>
      <c r="C32" s="66"/>
      <c r="D32" s="66"/>
      <c r="E32" s="66"/>
    </row>
    <row r="33" spans="1:9" ht="15" customHeight="1" x14ac:dyDescent="0.25">
      <c r="A33" s="61" t="s">
        <v>219</v>
      </c>
      <c r="B33" s="54" t="s">
        <v>460</v>
      </c>
      <c r="C33" s="66">
        <v>40.76</v>
      </c>
      <c r="D33" s="66">
        <v>2.04</v>
      </c>
      <c r="E33" s="66">
        <v>42.8</v>
      </c>
      <c r="F33" s="57">
        <v>109059</v>
      </c>
    </row>
    <row r="34" spans="1:9" ht="15" customHeight="1" x14ac:dyDescent="0.25">
      <c r="A34" s="61" t="s">
        <v>219</v>
      </c>
      <c r="B34" s="54" t="s">
        <v>461</v>
      </c>
      <c r="C34" s="62">
        <v>14.42</v>
      </c>
      <c r="D34" s="62">
        <v>0.72</v>
      </c>
      <c r="E34" s="62">
        <v>15.14</v>
      </c>
      <c r="F34" s="57">
        <v>109059</v>
      </c>
      <c r="G34" s="63"/>
    </row>
    <row r="35" spans="1:9" ht="15" customHeight="1" x14ac:dyDescent="0.25">
      <c r="A35" s="75"/>
      <c r="B35" s="69"/>
      <c r="C35" s="64">
        <f>SUM(C33:C34)</f>
        <v>55.18</v>
      </c>
      <c r="D35" s="64">
        <f>SUM(D33:D34)</f>
        <v>2.76</v>
      </c>
      <c r="E35" s="64">
        <f>SUM(E33:E34)</f>
        <v>57.94</v>
      </c>
    </row>
    <row r="36" spans="1:9" ht="15" customHeight="1" x14ac:dyDescent="0.25">
      <c r="A36" s="75"/>
      <c r="B36" s="69"/>
      <c r="C36" s="65"/>
      <c r="D36" s="65"/>
      <c r="E36" s="65"/>
    </row>
    <row r="37" spans="1:9" ht="15" customHeight="1" x14ac:dyDescent="0.35">
      <c r="A37" s="6" t="s">
        <v>93</v>
      </c>
      <c r="B37" s="19"/>
      <c r="C37" s="14"/>
      <c r="D37" s="14"/>
      <c r="E37" s="14"/>
      <c r="F37" s="5"/>
      <c r="G37" s="63"/>
    </row>
    <row r="38" spans="1:9" ht="15" customHeight="1" x14ac:dyDescent="0.25">
      <c r="A38" s="54" t="s">
        <v>462</v>
      </c>
      <c r="B38" s="61" t="s">
        <v>463</v>
      </c>
      <c r="C38" s="65">
        <v>135.4</v>
      </c>
      <c r="D38" s="65">
        <v>25.45</v>
      </c>
      <c r="E38" s="65">
        <v>160.85</v>
      </c>
      <c r="F38" s="57" t="s">
        <v>61</v>
      </c>
      <c r="G38" s="63"/>
    </row>
    <row r="39" spans="1:9" ht="15" customHeight="1" x14ac:dyDescent="0.25">
      <c r="A39" s="54" t="s">
        <v>464</v>
      </c>
      <c r="B39" s="61" t="s">
        <v>465</v>
      </c>
      <c r="C39" s="65">
        <v>800</v>
      </c>
      <c r="D39" s="65"/>
      <c r="E39" s="65">
        <v>800</v>
      </c>
      <c r="F39" s="57">
        <v>203541</v>
      </c>
      <c r="G39" s="63"/>
    </row>
    <row r="40" spans="1:9" ht="15" customHeight="1" x14ac:dyDescent="0.35">
      <c r="A40" s="6"/>
      <c r="B40" s="19"/>
      <c r="C40" s="64">
        <f>SUM(C38:C39)</f>
        <v>935.4</v>
      </c>
      <c r="D40" s="64">
        <f>SUM(D38:D39)</f>
        <v>25.45</v>
      </c>
      <c r="E40" s="64">
        <f>SUM(E38:E39)</f>
        <v>960.85</v>
      </c>
      <c r="F40" s="5"/>
      <c r="G40" s="63"/>
    </row>
    <row r="41" spans="1:9" ht="15" customHeight="1" x14ac:dyDescent="0.25">
      <c r="A41" s="75"/>
      <c r="B41" s="69"/>
      <c r="C41" s="65"/>
      <c r="D41" s="65"/>
      <c r="E41" s="65"/>
      <c r="G41" s="63"/>
    </row>
    <row r="42" spans="1:9" ht="15" customHeight="1" x14ac:dyDescent="0.3">
      <c r="A42" s="58" t="s">
        <v>227</v>
      </c>
      <c r="C42" s="77"/>
      <c r="D42" s="77"/>
      <c r="E42" s="77"/>
      <c r="G42" s="63"/>
    </row>
    <row r="43" spans="1:9" ht="15" customHeight="1" x14ac:dyDescent="0.25">
      <c r="A43" s="61" t="s">
        <v>219</v>
      </c>
      <c r="B43" s="54" t="s">
        <v>457</v>
      </c>
      <c r="C43" s="77">
        <v>27.78</v>
      </c>
      <c r="D43" s="77">
        <v>1.39</v>
      </c>
      <c r="E43" s="77">
        <v>29.17</v>
      </c>
      <c r="F43" s="57">
        <v>109059</v>
      </c>
      <c r="G43" s="63"/>
    </row>
    <row r="44" spans="1:9" ht="15" customHeight="1" x14ac:dyDescent="0.25">
      <c r="A44" s="61"/>
      <c r="C44" s="78">
        <f>SUM(C43:C43)</f>
        <v>27.78</v>
      </c>
      <c r="D44" s="78">
        <f>SUM(D43:D43)</f>
        <v>1.39</v>
      </c>
      <c r="E44" s="78">
        <f>SUM(E43:E43)</f>
        <v>29.17</v>
      </c>
      <c r="G44" s="63"/>
    </row>
    <row r="45" spans="1:9" ht="15" customHeight="1" x14ac:dyDescent="0.3">
      <c r="A45" s="58" t="s">
        <v>259</v>
      </c>
      <c r="C45" s="65"/>
      <c r="D45" s="65"/>
      <c r="E45" s="86"/>
      <c r="F45" s="87"/>
      <c r="G45" s="83"/>
      <c r="I45" s="79"/>
    </row>
    <row r="46" spans="1:9" ht="15" customHeight="1" x14ac:dyDescent="0.3">
      <c r="A46" s="88" t="s">
        <v>86</v>
      </c>
      <c r="B46" s="89" t="s">
        <v>466</v>
      </c>
      <c r="C46" s="86">
        <v>13354.74</v>
      </c>
      <c r="D46" s="86"/>
      <c r="E46" s="86">
        <v>13354.74</v>
      </c>
      <c r="F46" s="87" t="s">
        <v>109</v>
      </c>
      <c r="G46" s="83"/>
    </row>
    <row r="47" spans="1:9" ht="15" customHeight="1" x14ac:dyDescent="0.25">
      <c r="A47" s="88" t="s">
        <v>110</v>
      </c>
      <c r="B47" s="89" t="s">
        <v>467</v>
      </c>
      <c r="C47" s="86">
        <v>4490.03</v>
      </c>
      <c r="D47" s="86"/>
      <c r="E47" s="90">
        <v>4490.03</v>
      </c>
      <c r="F47" s="87">
        <v>203542</v>
      </c>
      <c r="G47" s="85"/>
    </row>
    <row r="48" spans="1:9" ht="15" customHeight="1" x14ac:dyDescent="0.25">
      <c r="A48" s="88" t="s">
        <v>112</v>
      </c>
      <c r="B48" s="89" t="s">
        <v>468</v>
      </c>
      <c r="C48" s="86">
        <v>4632.59</v>
      </c>
      <c r="D48" s="86"/>
      <c r="E48" s="65">
        <v>4632.59</v>
      </c>
      <c r="F48" s="57">
        <v>203543</v>
      </c>
      <c r="G48" s="85"/>
    </row>
    <row r="49" spans="1:7" ht="15" customHeight="1" x14ac:dyDescent="0.25">
      <c r="C49" s="64">
        <f>SUM(C46:C48)</f>
        <v>22477.360000000001</v>
      </c>
      <c r="D49" s="64">
        <v>0</v>
      </c>
      <c r="E49" s="64">
        <f>SUM(E46:E48)</f>
        <v>22477.360000000001</v>
      </c>
      <c r="G49" s="85"/>
    </row>
    <row r="50" spans="1:7" ht="15" customHeight="1" x14ac:dyDescent="0.25">
      <c r="C50" s="65"/>
      <c r="D50" s="65"/>
      <c r="E50" s="65"/>
      <c r="G50" s="85"/>
    </row>
    <row r="51" spans="1:7" ht="15" customHeight="1" x14ac:dyDescent="0.25">
      <c r="C51" s="91"/>
      <c r="D51" s="91"/>
      <c r="E51" s="91"/>
      <c r="G51" s="85"/>
    </row>
    <row r="52" spans="1:7" ht="15" customHeight="1" x14ac:dyDescent="0.25">
      <c r="B52" s="92" t="s">
        <v>114</v>
      </c>
      <c r="C52" s="64">
        <f>SUM(+C6+C30+C16+C11+C21+C35+C26+C136+C49+C44+C40)</f>
        <v>25836.57</v>
      </c>
      <c r="D52" s="64">
        <f>SUM(+D6+D30+D16+D11+D21+D35+D26+D136+D49+D44+D40)</f>
        <v>77.490000000000009</v>
      </c>
      <c r="E52" s="64">
        <f>SUM(+E6+E30+E16+E11+E21+E35+E26+E136+E49+E44+E40)</f>
        <v>25914.059999999998</v>
      </c>
      <c r="G52" s="85"/>
    </row>
    <row r="53" spans="1:7" ht="15" customHeight="1" x14ac:dyDescent="0.25">
      <c r="B53" s="93"/>
      <c r="C53" s="65"/>
      <c r="D53" s="65"/>
      <c r="E53" s="65"/>
      <c r="G53" s="85"/>
    </row>
    <row r="54" spans="1:7" ht="15" customHeight="1" x14ac:dyDescent="0.25">
      <c r="A54" s="61"/>
      <c r="C54" s="62"/>
    </row>
    <row r="55" spans="1:7" ht="15" customHeight="1" x14ac:dyDescent="0.25">
      <c r="A55" s="100"/>
    </row>
    <row r="56" spans="1:7" ht="15" customHeight="1" x14ac:dyDescent="0.25"/>
    <row r="57" spans="1:7" ht="15" customHeight="1" x14ac:dyDescent="0.25"/>
    <row r="58" spans="1:7" ht="15" customHeight="1" x14ac:dyDescent="0.25"/>
    <row r="59" spans="1:7" ht="15" customHeight="1" x14ac:dyDescent="0.25"/>
    <row r="60" spans="1:7" ht="15" customHeight="1" x14ac:dyDescent="0.25"/>
    <row r="61" spans="1:7" ht="15" customHeight="1" x14ac:dyDescent="0.25"/>
    <row r="62" spans="1:7" ht="15" customHeight="1" x14ac:dyDescent="0.25"/>
    <row r="63" spans="1:7" ht="15" customHeight="1" x14ac:dyDescent="0.25"/>
    <row r="64" spans="1:7" ht="15" customHeight="1" x14ac:dyDescent="0.25"/>
    <row r="65" spans="1:9" ht="15" customHeight="1" x14ac:dyDescent="0.25"/>
    <row r="66" spans="1:9" ht="15" customHeight="1" x14ac:dyDescent="0.25"/>
    <row r="67" spans="1:9" ht="15" customHeight="1" x14ac:dyDescent="0.25">
      <c r="H67" s="88"/>
    </row>
    <row r="68" spans="1:9" ht="15" customHeight="1" x14ac:dyDescent="0.25">
      <c r="I68" s="88"/>
    </row>
    <row r="69" spans="1:9" ht="15" customHeight="1" x14ac:dyDescent="0.25">
      <c r="I69" s="88"/>
    </row>
    <row r="70" spans="1:9" s="88" customFormat="1" ht="15" customHeight="1" x14ac:dyDescent="0.25">
      <c r="A70" s="54"/>
      <c r="B70" s="54"/>
      <c r="C70" s="56"/>
      <c r="D70" s="56"/>
      <c r="E70" s="56"/>
      <c r="F70" s="57"/>
      <c r="G70" s="53"/>
      <c r="H70" s="54"/>
      <c r="I70" s="54"/>
    </row>
    <row r="71" spans="1:9" s="88" customFormat="1" x14ac:dyDescent="0.25">
      <c r="A71" s="54"/>
      <c r="B71" s="54"/>
      <c r="C71" s="56"/>
      <c r="D71" s="56"/>
      <c r="E71" s="56"/>
      <c r="F71" s="57"/>
      <c r="G71" s="53"/>
      <c r="H71" s="54"/>
      <c r="I71" s="54"/>
    </row>
    <row r="72" spans="1:9" s="88" customFormat="1" x14ac:dyDescent="0.25">
      <c r="A72" s="54"/>
      <c r="B72" s="54"/>
      <c r="C72" s="56"/>
      <c r="D72" s="56"/>
      <c r="E72" s="56"/>
      <c r="F72" s="57"/>
      <c r="G72" s="53"/>
      <c r="H72" s="54"/>
      <c r="I72" s="54"/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I26" sqref="I26"/>
    </sheetView>
  </sheetViews>
  <sheetFormatPr defaultColWidth="8.8984375" defaultRowHeight="13.85" x14ac:dyDescent="0.25"/>
  <cols>
    <col min="1" max="1" width="36.8984375" style="54" customWidth="1"/>
    <col min="2" max="2" width="37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37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37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37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37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37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37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37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37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37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37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37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37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37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37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37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37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37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37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37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37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37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37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37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37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37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37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37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37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37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37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37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37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37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37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37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37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37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37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37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37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37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37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37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37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37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37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37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37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37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37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37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37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37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37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37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37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37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37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37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37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37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37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37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43770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12</v>
      </c>
      <c r="B6" s="54" t="s">
        <v>13</v>
      </c>
      <c r="C6" s="62">
        <v>55.06</v>
      </c>
      <c r="D6" s="62">
        <v>11.01</v>
      </c>
      <c r="E6" s="62">
        <v>66.069999999999993</v>
      </c>
      <c r="F6" s="57" t="s">
        <v>8</v>
      </c>
      <c r="G6" s="63"/>
    </row>
    <row r="7" spans="1:8" ht="15" customHeight="1" x14ac:dyDescent="0.25">
      <c r="A7" s="61" t="s">
        <v>12</v>
      </c>
      <c r="B7" s="54" t="s">
        <v>13</v>
      </c>
      <c r="C7" s="62">
        <v>20.64</v>
      </c>
      <c r="D7" s="62">
        <v>4.13</v>
      </c>
      <c r="E7" s="62">
        <v>24.77</v>
      </c>
      <c r="F7" s="57" t="s">
        <v>8</v>
      </c>
      <c r="G7" s="63"/>
    </row>
    <row r="8" spans="1:8" ht="15" customHeight="1" x14ac:dyDescent="0.25">
      <c r="C8" s="64">
        <f>SUM(C5:C7)</f>
        <v>689.69999999999993</v>
      </c>
      <c r="D8" s="64">
        <f>SUM(D5:D7)</f>
        <v>15.14</v>
      </c>
      <c r="E8" s="64">
        <f>SUM(E5:E7)</f>
        <v>704.83999999999992</v>
      </c>
      <c r="H8" s="54" t="s">
        <v>22</v>
      </c>
    </row>
    <row r="9" spans="1:8" ht="15" customHeight="1" x14ac:dyDescent="0.25">
      <c r="C9" s="65"/>
      <c r="D9" s="65"/>
      <c r="E9" s="65"/>
    </row>
    <row r="10" spans="1:8" ht="15" customHeight="1" x14ac:dyDescent="0.3">
      <c r="A10" s="58" t="s">
        <v>197</v>
      </c>
      <c r="C10" s="66"/>
      <c r="D10" s="66"/>
      <c r="E10" s="66"/>
    </row>
    <row r="11" spans="1:8" ht="15" customHeight="1" x14ac:dyDescent="0.25">
      <c r="A11" s="61" t="s">
        <v>26</v>
      </c>
      <c r="B11" s="54" t="s">
        <v>27</v>
      </c>
      <c r="C11" s="62">
        <v>7.94</v>
      </c>
      <c r="D11" s="62"/>
      <c r="E11" s="62">
        <v>7.94</v>
      </c>
      <c r="F11" s="57" t="s">
        <v>8</v>
      </c>
    </row>
    <row r="12" spans="1:8" ht="15" customHeight="1" x14ac:dyDescent="0.25">
      <c r="A12" s="61" t="s">
        <v>28</v>
      </c>
      <c r="B12" s="54" t="s">
        <v>29</v>
      </c>
      <c r="C12" s="62">
        <v>37.4</v>
      </c>
      <c r="D12" s="62">
        <v>7.48</v>
      </c>
      <c r="E12" s="62">
        <v>44.88</v>
      </c>
      <c r="F12" s="57">
        <v>203544</v>
      </c>
      <c r="G12" s="63"/>
    </row>
    <row r="13" spans="1:8" ht="15" customHeight="1" x14ac:dyDescent="0.25">
      <c r="A13" s="54" t="s">
        <v>30</v>
      </c>
      <c r="B13" s="54" t="s">
        <v>31</v>
      </c>
      <c r="C13" s="62">
        <v>91.46</v>
      </c>
      <c r="D13" s="62">
        <v>18.29</v>
      </c>
      <c r="E13" s="62">
        <v>109.75</v>
      </c>
      <c r="F13" s="67" t="s">
        <v>8</v>
      </c>
    </row>
    <row r="14" spans="1:8" ht="15" customHeight="1" x14ac:dyDescent="0.25">
      <c r="A14" s="54" t="s">
        <v>73</v>
      </c>
      <c r="B14" s="54" t="s">
        <v>397</v>
      </c>
      <c r="C14" s="62">
        <v>20.98</v>
      </c>
      <c r="D14" s="62">
        <v>4.2</v>
      </c>
      <c r="E14" s="62">
        <v>25.18</v>
      </c>
      <c r="F14" s="67">
        <v>203545</v>
      </c>
    </row>
    <row r="15" spans="1:8" ht="15" customHeight="1" x14ac:dyDescent="0.25">
      <c r="A15" s="54" t="s">
        <v>398</v>
      </c>
      <c r="B15" s="54" t="s">
        <v>363</v>
      </c>
      <c r="C15" s="62">
        <v>105.83</v>
      </c>
      <c r="D15" s="62">
        <v>21.17</v>
      </c>
      <c r="E15" s="62">
        <v>127</v>
      </c>
      <c r="F15" s="67">
        <v>203546</v>
      </c>
    </row>
    <row r="16" spans="1:8" ht="15" customHeight="1" x14ac:dyDescent="0.25">
      <c r="A16" s="54" t="s">
        <v>343</v>
      </c>
      <c r="B16" s="54" t="s">
        <v>469</v>
      </c>
      <c r="C16" s="62">
        <v>228.8</v>
      </c>
      <c r="D16" s="62">
        <v>45.76</v>
      </c>
      <c r="E16" s="62">
        <v>274.56</v>
      </c>
      <c r="F16" s="67" t="s">
        <v>8</v>
      </c>
    </row>
    <row r="17" spans="1:7" ht="15" customHeight="1" x14ac:dyDescent="0.25">
      <c r="C17" s="64">
        <f>SUM(C11:C16)</f>
        <v>492.40999999999997</v>
      </c>
      <c r="D17" s="64">
        <f>SUM(D11:D16)</f>
        <v>96.9</v>
      </c>
      <c r="E17" s="64">
        <f>SUM(E11:E16)</f>
        <v>589.30999999999995</v>
      </c>
    </row>
    <row r="18" spans="1:7" ht="15" customHeight="1" x14ac:dyDescent="0.25">
      <c r="C18" s="65"/>
      <c r="D18" s="65"/>
      <c r="E18" s="65"/>
    </row>
    <row r="19" spans="1:7" ht="15" customHeight="1" x14ac:dyDescent="0.3">
      <c r="A19" s="58" t="s">
        <v>208</v>
      </c>
      <c r="C19" s="66"/>
      <c r="D19" s="66"/>
      <c r="E19" s="66"/>
    </row>
    <row r="20" spans="1:7" ht="15" customHeight="1" x14ac:dyDescent="0.25">
      <c r="A20" s="61" t="s">
        <v>6</v>
      </c>
      <c r="B20" s="54" t="s">
        <v>7</v>
      </c>
      <c r="C20" s="66">
        <v>466</v>
      </c>
      <c r="D20" s="66"/>
      <c r="E20" s="66">
        <v>466</v>
      </c>
      <c r="F20" s="57" t="s">
        <v>8</v>
      </c>
    </row>
    <row r="21" spans="1:7" ht="15" customHeight="1" x14ac:dyDescent="0.25">
      <c r="A21" s="61" t="s">
        <v>12</v>
      </c>
      <c r="B21" s="54" t="s">
        <v>13</v>
      </c>
      <c r="C21" s="62">
        <v>103.06</v>
      </c>
      <c r="D21" s="62">
        <v>20.61</v>
      </c>
      <c r="E21" s="62">
        <v>123.67</v>
      </c>
      <c r="F21" s="57" t="s">
        <v>8</v>
      </c>
      <c r="G21" s="63"/>
    </row>
    <row r="22" spans="1:7" ht="15" customHeight="1" x14ac:dyDescent="0.25">
      <c r="A22" s="61" t="s">
        <v>470</v>
      </c>
      <c r="B22" s="54" t="s">
        <v>471</v>
      </c>
      <c r="C22" s="62">
        <v>253.71</v>
      </c>
      <c r="D22" s="62">
        <v>50.74</v>
      </c>
      <c r="E22" s="62">
        <v>304.45</v>
      </c>
      <c r="F22" s="57" t="s">
        <v>61</v>
      </c>
      <c r="G22" s="63"/>
    </row>
    <row r="23" spans="1:7" ht="15" customHeight="1" x14ac:dyDescent="0.25">
      <c r="A23" s="61" t="s">
        <v>218</v>
      </c>
      <c r="B23" s="54" t="s">
        <v>205</v>
      </c>
      <c r="C23" s="62">
        <v>42.07</v>
      </c>
      <c r="D23" s="62"/>
      <c r="E23" s="62">
        <v>42.07</v>
      </c>
      <c r="F23" s="57">
        <v>203547</v>
      </c>
      <c r="G23" s="63"/>
    </row>
    <row r="24" spans="1:7" ht="15" customHeight="1" x14ac:dyDescent="0.25">
      <c r="A24" s="61" t="s">
        <v>472</v>
      </c>
      <c r="B24" s="54" t="s">
        <v>473</v>
      </c>
      <c r="C24" s="62">
        <v>189.11</v>
      </c>
      <c r="D24" s="62">
        <v>37.82</v>
      </c>
      <c r="E24" s="62">
        <v>226.93</v>
      </c>
      <c r="F24" s="57" t="s">
        <v>61</v>
      </c>
      <c r="G24" s="63"/>
    </row>
    <row r="25" spans="1:7" ht="15" customHeight="1" x14ac:dyDescent="0.25">
      <c r="A25" s="61" t="s">
        <v>474</v>
      </c>
      <c r="B25" s="54" t="s">
        <v>475</v>
      </c>
      <c r="C25" s="62">
        <v>123.84</v>
      </c>
      <c r="D25" s="62">
        <v>24.77</v>
      </c>
      <c r="E25" s="62">
        <v>148.61000000000001</v>
      </c>
      <c r="F25" s="57" t="s">
        <v>61</v>
      </c>
      <c r="G25" s="63"/>
    </row>
    <row r="26" spans="1:7" ht="15" customHeight="1" x14ac:dyDescent="0.25">
      <c r="A26" s="61" t="s">
        <v>286</v>
      </c>
      <c r="B26" s="54" t="s">
        <v>476</v>
      </c>
      <c r="C26" s="62">
        <v>171.38</v>
      </c>
      <c r="D26" s="62">
        <v>34.28</v>
      </c>
      <c r="E26" s="62">
        <v>205.66</v>
      </c>
      <c r="F26" s="57" t="s">
        <v>61</v>
      </c>
      <c r="G26" s="63"/>
    </row>
    <row r="27" spans="1:7" ht="15" customHeight="1" x14ac:dyDescent="0.25">
      <c r="A27" s="61" t="s">
        <v>221</v>
      </c>
      <c r="B27" s="54" t="s">
        <v>399</v>
      </c>
      <c r="C27" s="62">
        <v>17.48</v>
      </c>
      <c r="D27" s="62">
        <v>3.5</v>
      </c>
      <c r="E27" s="62">
        <v>20.98</v>
      </c>
      <c r="F27" s="57" t="s">
        <v>61</v>
      </c>
      <c r="G27" s="63"/>
    </row>
    <row r="28" spans="1:7" ht="15" customHeight="1" x14ac:dyDescent="0.25">
      <c r="A28" s="61" t="s">
        <v>209</v>
      </c>
      <c r="B28" s="54" t="s">
        <v>477</v>
      </c>
      <c r="C28" s="62">
        <v>6.78</v>
      </c>
      <c r="D28" s="62">
        <v>0</v>
      </c>
      <c r="E28" s="62">
        <v>6.78</v>
      </c>
      <c r="F28" s="57" t="s">
        <v>61</v>
      </c>
      <c r="G28" s="63"/>
    </row>
    <row r="29" spans="1:7" ht="15" customHeight="1" x14ac:dyDescent="0.25">
      <c r="A29" s="61" t="s">
        <v>470</v>
      </c>
      <c r="B29" s="54" t="s">
        <v>478</v>
      </c>
      <c r="C29" s="62">
        <v>43.12</v>
      </c>
      <c r="D29" s="62">
        <v>8.6199999999999992</v>
      </c>
      <c r="E29" s="62">
        <v>51.74</v>
      </c>
      <c r="F29" s="57" t="s">
        <v>61</v>
      </c>
      <c r="G29" s="63"/>
    </row>
    <row r="30" spans="1:7" ht="15" customHeight="1" x14ac:dyDescent="0.25">
      <c r="A30" s="54" t="s">
        <v>73</v>
      </c>
      <c r="B30" s="54" t="s">
        <v>397</v>
      </c>
      <c r="C30" s="62">
        <v>20.32</v>
      </c>
      <c r="D30" s="62">
        <v>4.0599999999999996</v>
      </c>
      <c r="E30" s="62">
        <v>24.38</v>
      </c>
      <c r="F30" s="57">
        <v>203545</v>
      </c>
      <c r="G30" s="63"/>
    </row>
    <row r="31" spans="1:7" s="69" customFormat="1" ht="15" customHeight="1" x14ac:dyDescent="0.3">
      <c r="B31" s="70"/>
      <c r="C31" s="64">
        <f>SUM(C20:C30)</f>
        <v>1436.87</v>
      </c>
      <c r="D31" s="64">
        <f>SUM(D20:D30)</f>
        <v>184.4</v>
      </c>
      <c r="E31" s="64">
        <f>SUM(E20:E30)</f>
        <v>1621.2700000000002</v>
      </c>
      <c r="F31" s="71"/>
      <c r="G31" s="72"/>
    </row>
    <row r="32" spans="1:7" s="69" customFormat="1" ht="15" customHeight="1" x14ac:dyDescent="0.3">
      <c r="B32" s="70"/>
      <c r="C32" s="65"/>
      <c r="D32" s="65"/>
      <c r="E32" s="65"/>
      <c r="F32" s="71"/>
      <c r="G32" s="72"/>
    </row>
    <row r="33" spans="1:7" ht="15" customHeight="1" x14ac:dyDescent="0.3">
      <c r="A33" s="58" t="s">
        <v>225</v>
      </c>
      <c r="C33" s="66"/>
      <c r="D33" s="66"/>
      <c r="E33" s="66"/>
    </row>
    <row r="34" spans="1:7" ht="15" customHeight="1" x14ac:dyDescent="0.25">
      <c r="A34" s="61" t="s">
        <v>6</v>
      </c>
      <c r="B34" s="54" t="s">
        <v>7</v>
      </c>
      <c r="C34" s="66">
        <v>191</v>
      </c>
      <c r="D34" s="66"/>
      <c r="E34" s="66">
        <v>191</v>
      </c>
      <c r="F34" s="57" t="s">
        <v>8</v>
      </c>
    </row>
    <row r="35" spans="1:7" ht="15" customHeight="1" x14ac:dyDescent="0.25">
      <c r="A35" s="61" t="s">
        <v>48</v>
      </c>
      <c r="B35" s="54" t="s">
        <v>13</v>
      </c>
      <c r="C35" s="62">
        <v>85.69</v>
      </c>
      <c r="D35" s="62">
        <v>17.14</v>
      </c>
      <c r="E35" s="62">
        <v>102.83</v>
      </c>
      <c r="F35" s="73" t="s">
        <v>8</v>
      </c>
      <c r="G35" s="63"/>
    </row>
    <row r="36" spans="1:7" ht="15" customHeight="1" x14ac:dyDescent="0.25">
      <c r="A36" s="61" t="s">
        <v>45</v>
      </c>
      <c r="B36" s="61" t="s">
        <v>479</v>
      </c>
      <c r="C36" s="62">
        <v>520</v>
      </c>
      <c r="D36" s="62">
        <v>104</v>
      </c>
      <c r="E36" s="62">
        <v>624</v>
      </c>
      <c r="F36" s="73">
        <v>203458</v>
      </c>
      <c r="G36" s="63"/>
    </row>
    <row r="37" spans="1:7" ht="15" customHeight="1" x14ac:dyDescent="0.25">
      <c r="A37" s="61" t="s">
        <v>164</v>
      </c>
      <c r="B37" s="54" t="s">
        <v>165</v>
      </c>
      <c r="C37" s="62">
        <v>35</v>
      </c>
      <c r="D37" s="62">
        <v>7</v>
      </c>
      <c r="E37" s="62">
        <v>42</v>
      </c>
      <c r="F37" s="73">
        <v>203549</v>
      </c>
      <c r="G37" s="74"/>
    </row>
    <row r="38" spans="1:7" ht="15" customHeight="1" x14ac:dyDescent="0.25">
      <c r="A38" s="75"/>
      <c r="B38" s="69"/>
      <c r="C38" s="64">
        <f>SUM(C34:C37)</f>
        <v>831.69</v>
      </c>
      <c r="D38" s="64">
        <f>SUM(D34:D37)</f>
        <v>128.13999999999999</v>
      </c>
      <c r="E38" s="64">
        <f>SUM(E34:E37)</f>
        <v>959.82999999999993</v>
      </c>
    </row>
    <row r="39" spans="1:7" ht="15" customHeight="1" x14ac:dyDescent="0.25">
      <c r="A39" s="75"/>
      <c r="B39" s="69"/>
      <c r="C39" s="65"/>
      <c r="D39" s="65"/>
      <c r="E39" s="65"/>
    </row>
    <row r="40" spans="1:7" ht="15" customHeight="1" x14ac:dyDescent="0.3">
      <c r="A40" s="58" t="s">
        <v>228</v>
      </c>
      <c r="C40" s="65"/>
      <c r="D40" s="65"/>
      <c r="E40" s="65"/>
    </row>
    <row r="41" spans="1:7" ht="15" customHeight="1" x14ac:dyDescent="0.25">
      <c r="A41" s="61" t="s">
        <v>480</v>
      </c>
      <c r="B41" s="54" t="s">
        <v>481</v>
      </c>
      <c r="C41" s="65">
        <v>1608</v>
      </c>
      <c r="D41" s="65">
        <v>321.60000000000002</v>
      </c>
      <c r="E41" s="65">
        <v>1929.6</v>
      </c>
      <c r="F41" s="57">
        <v>203550</v>
      </c>
    </row>
    <row r="42" spans="1:7" ht="15" customHeight="1" x14ac:dyDescent="0.25">
      <c r="C42" s="64">
        <f>SUM(C41:C41)</f>
        <v>1608</v>
      </c>
      <c r="D42" s="64">
        <f>SUM(D41:D41)</f>
        <v>321.60000000000002</v>
      </c>
      <c r="E42" s="64">
        <f>SUM(E41:E41)</f>
        <v>1929.6</v>
      </c>
    </row>
    <row r="43" spans="1:7" ht="15" customHeight="1" x14ac:dyDescent="0.25"/>
    <row r="44" spans="1:7" ht="15" customHeight="1" x14ac:dyDescent="0.3">
      <c r="A44" s="58" t="s">
        <v>240</v>
      </c>
      <c r="B44" s="61"/>
      <c r="C44" s="66"/>
      <c r="D44" s="66"/>
      <c r="E44" s="66"/>
    </row>
    <row r="45" spans="1:7" ht="15" customHeight="1" x14ac:dyDescent="0.25">
      <c r="A45" s="61" t="s">
        <v>6</v>
      </c>
      <c r="B45" s="61" t="s">
        <v>7</v>
      </c>
      <c r="C45" s="66">
        <v>552</v>
      </c>
      <c r="D45" s="66"/>
      <c r="E45" s="66">
        <v>552</v>
      </c>
      <c r="F45" s="57" t="s">
        <v>8</v>
      </c>
    </row>
    <row r="46" spans="1:7" x14ac:dyDescent="0.25">
      <c r="A46" s="61" t="s">
        <v>12</v>
      </c>
      <c r="B46" s="54" t="s">
        <v>75</v>
      </c>
      <c r="C46" s="62">
        <v>55.07</v>
      </c>
      <c r="D46" s="62">
        <v>11.02</v>
      </c>
      <c r="E46" s="62">
        <v>66.09</v>
      </c>
      <c r="F46" s="57" t="s">
        <v>8</v>
      </c>
      <c r="G46" s="63"/>
    </row>
    <row r="47" spans="1:7" ht="15" customHeight="1" x14ac:dyDescent="0.25">
      <c r="A47" s="61" t="s">
        <v>12</v>
      </c>
      <c r="B47" s="54" t="s">
        <v>75</v>
      </c>
      <c r="C47" s="62">
        <v>20.64</v>
      </c>
      <c r="D47" s="62">
        <v>4.13</v>
      </c>
      <c r="E47" s="62">
        <v>24.77</v>
      </c>
      <c r="F47" s="57" t="s">
        <v>8</v>
      </c>
      <c r="G47" s="63"/>
    </row>
    <row r="48" spans="1:7" ht="15" customHeight="1" x14ac:dyDescent="0.25">
      <c r="A48" s="61" t="s">
        <v>45</v>
      </c>
      <c r="B48" s="61" t="s">
        <v>482</v>
      </c>
      <c r="C48" s="62">
        <v>410</v>
      </c>
      <c r="D48" s="62">
        <v>82</v>
      </c>
      <c r="E48" s="62">
        <v>492</v>
      </c>
      <c r="F48" s="57">
        <v>203458</v>
      </c>
    </row>
    <row r="49" spans="1:7" ht="15" customHeight="1" x14ac:dyDescent="0.25">
      <c r="C49" s="64">
        <f>SUM(C45:C48)</f>
        <v>1037.71</v>
      </c>
      <c r="D49" s="64">
        <f>SUM(D45:D48)</f>
        <v>97.15</v>
      </c>
      <c r="E49" s="64">
        <f>SUM(E45:E48)</f>
        <v>1134.8600000000001</v>
      </c>
    </row>
    <row r="50" spans="1:7" ht="15" customHeight="1" x14ac:dyDescent="0.25">
      <c r="C50" s="65"/>
      <c r="D50" s="65"/>
      <c r="E50" s="65"/>
    </row>
    <row r="51" spans="1:7" ht="15" customHeight="1" x14ac:dyDescent="0.3">
      <c r="A51" s="58" t="s">
        <v>244</v>
      </c>
      <c r="C51" s="66"/>
      <c r="D51" s="66"/>
      <c r="E51" s="66"/>
    </row>
    <row r="52" spans="1:7" ht="15" customHeight="1" x14ac:dyDescent="0.25">
      <c r="A52" s="61" t="s">
        <v>6</v>
      </c>
      <c r="B52" s="54" t="s">
        <v>7</v>
      </c>
      <c r="C52" s="66">
        <v>300</v>
      </c>
      <c r="D52" s="66"/>
      <c r="E52" s="66">
        <v>300</v>
      </c>
      <c r="F52" s="57" t="s">
        <v>8</v>
      </c>
    </row>
    <row r="53" spans="1:7" ht="15" customHeight="1" x14ac:dyDescent="0.25">
      <c r="A53" s="61" t="s">
        <v>6</v>
      </c>
      <c r="B53" s="54" t="s">
        <v>7</v>
      </c>
      <c r="C53" s="66">
        <v>196</v>
      </c>
      <c r="D53" s="66"/>
      <c r="E53" s="66">
        <v>196</v>
      </c>
      <c r="F53" s="57" t="s">
        <v>8</v>
      </c>
    </row>
    <row r="54" spans="1:7" ht="15" customHeight="1" x14ac:dyDescent="0.25">
      <c r="A54" s="61" t="s">
        <v>6</v>
      </c>
      <c r="B54" s="54" t="s">
        <v>7</v>
      </c>
      <c r="C54" s="66">
        <v>119</v>
      </c>
      <c r="D54" s="66"/>
      <c r="E54" s="66">
        <v>119</v>
      </c>
      <c r="F54" s="57" t="s">
        <v>8</v>
      </c>
    </row>
    <row r="55" spans="1:7" ht="15" customHeight="1" x14ac:dyDescent="0.25">
      <c r="A55" s="54" t="s">
        <v>343</v>
      </c>
      <c r="B55" s="54" t="s">
        <v>469</v>
      </c>
      <c r="C55" s="66">
        <v>28.6</v>
      </c>
      <c r="D55" s="66">
        <v>5.72</v>
      </c>
      <c r="E55" s="66">
        <v>34.32</v>
      </c>
      <c r="F55" s="57" t="s">
        <v>8</v>
      </c>
    </row>
    <row r="56" spans="1:7" ht="15" customHeight="1" x14ac:dyDescent="0.25">
      <c r="A56" s="75"/>
      <c r="B56" s="69"/>
      <c r="C56" s="64">
        <f>SUM(C52:C55)</f>
        <v>643.6</v>
      </c>
      <c r="D56" s="64">
        <f>SUM(D52:D55)</f>
        <v>5.72</v>
      </c>
      <c r="E56" s="64">
        <f>SUM(E52:E55)</f>
        <v>649.32000000000005</v>
      </c>
    </row>
    <row r="57" spans="1:7" ht="15" customHeight="1" x14ac:dyDescent="0.25">
      <c r="A57" s="75"/>
      <c r="B57" s="69"/>
      <c r="C57" s="65"/>
      <c r="D57" s="65"/>
      <c r="E57" s="65"/>
    </row>
    <row r="58" spans="1:7" ht="15" customHeight="1" x14ac:dyDescent="0.3">
      <c r="A58" s="80" t="s">
        <v>250</v>
      </c>
      <c r="B58" s="69"/>
      <c r="C58" s="65"/>
      <c r="D58" s="65"/>
      <c r="E58" s="65"/>
    </row>
    <row r="59" spans="1:7" ht="15" customHeight="1" x14ac:dyDescent="0.25">
      <c r="A59" s="96" t="s">
        <v>421</v>
      </c>
      <c r="B59" s="81" t="s">
        <v>483</v>
      </c>
      <c r="C59" s="65">
        <v>390</v>
      </c>
      <c r="D59" s="65">
        <v>78</v>
      </c>
      <c r="E59" s="65">
        <v>468</v>
      </c>
      <c r="F59" s="57">
        <v>203551</v>
      </c>
    </row>
    <row r="60" spans="1:7" ht="15" customHeight="1" x14ac:dyDescent="0.25">
      <c r="A60" s="96" t="s">
        <v>421</v>
      </c>
      <c r="B60" s="81" t="s">
        <v>484</v>
      </c>
      <c r="C60" s="65">
        <v>110</v>
      </c>
      <c r="D60" s="65">
        <v>22</v>
      </c>
      <c r="E60" s="65">
        <v>132</v>
      </c>
      <c r="F60" s="57">
        <v>203551</v>
      </c>
    </row>
    <row r="61" spans="1:7" ht="15" customHeight="1" x14ac:dyDescent="0.25">
      <c r="A61" s="96" t="s">
        <v>421</v>
      </c>
      <c r="B61" s="81" t="s">
        <v>484</v>
      </c>
      <c r="C61" s="65">
        <v>260</v>
      </c>
      <c r="D61" s="65">
        <v>52</v>
      </c>
      <c r="E61" s="65">
        <v>312</v>
      </c>
      <c r="F61" s="57">
        <v>203551</v>
      </c>
    </row>
    <row r="62" spans="1:7" ht="15" customHeight="1" x14ac:dyDescent="0.25">
      <c r="A62" s="96" t="s">
        <v>421</v>
      </c>
      <c r="B62" s="81" t="s">
        <v>485</v>
      </c>
      <c r="C62" s="65">
        <v>930</v>
      </c>
      <c r="D62" s="65">
        <v>186</v>
      </c>
      <c r="E62" s="65">
        <v>1116</v>
      </c>
      <c r="F62" s="57">
        <v>203551</v>
      </c>
    </row>
    <row r="63" spans="1:7" ht="15" customHeight="1" x14ac:dyDescent="0.25">
      <c r="A63" s="75"/>
      <c r="B63" s="69"/>
      <c r="C63" s="64">
        <f>SUM(C59:C62)</f>
        <v>1690</v>
      </c>
      <c r="D63" s="64">
        <f>SUM(D59:D62)</f>
        <v>338</v>
      </c>
      <c r="E63" s="64">
        <f>SUM(E59:E62)</f>
        <v>2028</v>
      </c>
      <c r="G63" s="63"/>
    </row>
    <row r="64" spans="1:7" ht="15" customHeight="1" x14ac:dyDescent="0.25">
      <c r="A64" s="75"/>
      <c r="B64" s="69"/>
      <c r="C64" s="65"/>
      <c r="D64" s="65"/>
      <c r="E64" s="65"/>
      <c r="G64" s="63"/>
    </row>
    <row r="65" spans="1:7" ht="15" customHeight="1" x14ac:dyDescent="0.35">
      <c r="A65" s="6" t="s">
        <v>93</v>
      </c>
      <c r="B65" s="19"/>
      <c r="C65" s="14"/>
      <c r="D65" s="14"/>
      <c r="E65" s="14"/>
      <c r="F65" s="5"/>
      <c r="G65" s="63"/>
    </row>
    <row r="66" spans="1:7" ht="15" customHeight="1" x14ac:dyDescent="0.25">
      <c r="A66" s="54" t="s">
        <v>486</v>
      </c>
      <c r="B66" s="61" t="s">
        <v>487</v>
      </c>
      <c r="C66" s="66">
        <v>97.28</v>
      </c>
      <c r="D66" s="66">
        <v>4.8600000000000003</v>
      </c>
      <c r="E66" s="66">
        <v>102.14</v>
      </c>
      <c r="F66" s="57">
        <v>203552</v>
      </c>
      <c r="G66" s="63"/>
    </row>
    <row r="67" spans="1:7" ht="15" customHeight="1" x14ac:dyDescent="0.25">
      <c r="A67" s="54" t="s">
        <v>488</v>
      </c>
      <c r="B67" s="61" t="s">
        <v>489</v>
      </c>
      <c r="C67" s="66">
        <v>21.6</v>
      </c>
      <c r="D67" s="66"/>
      <c r="E67" s="66">
        <v>21.6</v>
      </c>
      <c r="F67" s="57">
        <v>203553</v>
      </c>
      <c r="G67" s="63"/>
    </row>
    <row r="68" spans="1:7" ht="15" customHeight="1" x14ac:dyDescent="0.25">
      <c r="A68" s="54" t="s">
        <v>490</v>
      </c>
      <c r="B68" s="61" t="s">
        <v>491</v>
      </c>
      <c r="C68" s="66">
        <v>142.5</v>
      </c>
      <c r="D68" s="66"/>
      <c r="E68" s="66">
        <v>142.5</v>
      </c>
      <c r="F68" s="57">
        <v>203554</v>
      </c>
      <c r="G68" s="63"/>
    </row>
    <row r="69" spans="1:7" ht="15" customHeight="1" x14ac:dyDescent="0.25">
      <c r="A69" s="54" t="s">
        <v>492</v>
      </c>
      <c r="B69" s="61" t="s">
        <v>493</v>
      </c>
      <c r="C69" s="66">
        <v>315</v>
      </c>
      <c r="D69" s="66"/>
      <c r="E69" s="66">
        <v>315</v>
      </c>
      <c r="F69" s="57" t="s">
        <v>61</v>
      </c>
      <c r="G69" s="63"/>
    </row>
    <row r="70" spans="1:7" ht="15" customHeight="1" x14ac:dyDescent="0.25">
      <c r="A70" s="54" t="s">
        <v>494</v>
      </c>
      <c r="B70" s="61" t="s">
        <v>495</v>
      </c>
      <c r="C70" s="65">
        <v>50</v>
      </c>
      <c r="D70" s="65"/>
      <c r="E70" s="65">
        <v>50</v>
      </c>
      <c r="F70" s="57">
        <v>203555</v>
      </c>
      <c r="G70" s="63"/>
    </row>
    <row r="71" spans="1:7" ht="15" customHeight="1" x14ac:dyDescent="0.35">
      <c r="A71" s="6"/>
      <c r="B71" s="19"/>
      <c r="C71" s="64">
        <f>SUM(C66:C70)</f>
        <v>626.38</v>
      </c>
      <c r="D71" s="64">
        <f>SUM(D66:D70)</f>
        <v>4.8600000000000003</v>
      </c>
      <c r="E71" s="64">
        <f>SUM(E66:E70)</f>
        <v>631.24</v>
      </c>
      <c r="F71" s="5"/>
      <c r="G71" s="63"/>
    </row>
    <row r="72" spans="1:7" ht="15" customHeight="1" x14ac:dyDescent="0.35">
      <c r="A72" s="6"/>
      <c r="B72" s="19"/>
      <c r="C72" s="65"/>
      <c r="D72" s="65"/>
      <c r="E72" s="65"/>
      <c r="F72" s="5"/>
      <c r="G72" s="63"/>
    </row>
    <row r="73" spans="1:7" ht="15" customHeight="1" x14ac:dyDescent="0.35">
      <c r="A73" s="6" t="s">
        <v>496</v>
      </c>
      <c r="B73" s="19"/>
      <c r="C73" s="14"/>
      <c r="D73" s="14"/>
      <c r="E73" s="14"/>
      <c r="F73" s="5"/>
      <c r="G73" s="63"/>
    </row>
    <row r="74" spans="1:7" ht="15" customHeight="1" x14ac:dyDescent="0.35">
      <c r="A74" s="54" t="s">
        <v>497</v>
      </c>
      <c r="B74" s="61" t="s">
        <v>498</v>
      </c>
      <c r="C74" s="66">
        <v>1098.5999999999999</v>
      </c>
      <c r="D74" s="66">
        <v>219.72</v>
      </c>
      <c r="E74" s="66">
        <v>1318.32</v>
      </c>
      <c r="F74" s="5">
        <v>203556</v>
      </c>
      <c r="G74" s="63"/>
    </row>
    <row r="75" spans="1:7" ht="15" customHeight="1" x14ac:dyDescent="0.35">
      <c r="A75" s="6"/>
      <c r="B75" s="19"/>
      <c r="C75" s="64">
        <f>SUM(C74:C74)</f>
        <v>1098.5999999999999</v>
      </c>
      <c r="D75" s="64">
        <f>SUM(D74:D74)</f>
        <v>219.72</v>
      </c>
      <c r="E75" s="64">
        <f>SUM(E74:E74)</f>
        <v>1318.32</v>
      </c>
      <c r="G75" s="63"/>
    </row>
    <row r="76" spans="1:7" ht="15" customHeight="1" x14ac:dyDescent="0.3">
      <c r="A76" s="58" t="s">
        <v>227</v>
      </c>
      <c r="C76" s="77"/>
      <c r="D76" s="77"/>
      <c r="E76" s="77"/>
      <c r="G76" s="63"/>
    </row>
    <row r="77" spans="1:7" ht="15" customHeight="1" x14ac:dyDescent="0.25">
      <c r="A77" s="61"/>
      <c r="C77" s="77"/>
      <c r="D77" s="77"/>
      <c r="E77" s="77"/>
      <c r="G77" s="63"/>
    </row>
    <row r="78" spans="1:7" ht="15" customHeight="1" x14ac:dyDescent="0.25">
      <c r="A78" s="61"/>
      <c r="C78" s="78">
        <f>SUM(C77:C77)</f>
        <v>0</v>
      </c>
      <c r="D78" s="78">
        <f>SUM(D77:D77)</f>
        <v>0</v>
      </c>
      <c r="E78" s="78">
        <f>SUM(E77:E77)</f>
        <v>0</v>
      </c>
      <c r="G78" s="63"/>
    </row>
    <row r="79" spans="1:7" ht="15" customHeight="1" x14ac:dyDescent="0.3">
      <c r="A79" s="58"/>
      <c r="B79" s="70"/>
      <c r="C79" s="65"/>
      <c r="D79" s="65"/>
      <c r="E79" s="65"/>
    </row>
    <row r="80" spans="1:7" ht="15" customHeight="1" x14ac:dyDescent="0.3">
      <c r="A80" s="82" t="s">
        <v>258</v>
      </c>
      <c r="B80" s="82"/>
      <c r="C80" s="66"/>
      <c r="D80" s="66"/>
      <c r="E80" s="66"/>
    </row>
    <row r="81" spans="1:9" ht="15" customHeight="1" x14ac:dyDescent="0.25">
      <c r="A81" s="54" t="s">
        <v>343</v>
      </c>
      <c r="B81" s="54" t="s">
        <v>469</v>
      </c>
      <c r="C81" s="66">
        <v>28.6</v>
      </c>
      <c r="D81" s="66">
        <v>5.72</v>
      </c>
      <c r="E81" s="66">
        <v>34.32</v>
      </c>
      <c r="F81" s="71" t="s">
        <v>8</v>
      </c>
      <c r="G81" s="63"/>
      <c r="I81" s="79"/>
    </row>
    <row r="82" spans="1:9" ht="15" customHeight="1" x14ac:dyDescent="0.25">
      <c r="C82" s="64">
        <f>SUM(C81:C81)</f>
        <v>28.6</v>
      </c>
      <c r="D82" s="64">
        <f>SUM(D81:D81)</f>
        <v>5.72</v>
      </c>
      <c r="E82" s="64">
        <f>SUM(E81:E81)</f>
        <v>34.32</v>
      </c>
      <c r="G82" s="63"/>
      <c r="I82" s="79"/>
    </row>
    <row r="83" spans="1:9" ht="15" customHeight="1" x14ac:dyDescent="0.25">
      <c r="C83" s="54"/>
      <c r="D83" s="54"/>
      <c r="E83" s="54"/>
      <c r="F83" s="54"/>
      <c r="G83" s="54"/>
    </row>
    <row r="84" spans="1:9" ht="15" customHeight="1" x14ac:dyDescent="0.3">
      <c r="A84" s="58" t="s">
        <v>259</v>
      </c>
      <c r="C84" s="65"/>
      <c r="D84" s="65"/>
      <c r="E84" s="86"/>
      <c r="F84" s="54"/>
      <c r="G84" s="54"/>
    </row>
    <row r="85" spans="1:9" ht="15" customHeight="1" x14ac:dyDescent="0.25">
      <c r="A85" s="88" t="s">
        <v>86</v>
      </c>
      <c r="B85" s="89" t="s">
        <v>499</v>
      </c>
      <c r="C85" s="86">
        <v>14166.26</v>
      </c>
      <c r="D85" s="86"/>
      <c r="E85" s="86">
        <v>14166.26</v>
      </c>
      <c r="F85" s="54" t="s">
        <v>109</v>
      </c>
      <c r="G85" s="54"/>
    </row>
    <row r="86" spans="1:9" ht="15" customHeight="1" x14ac:dyDescent="0.25">
      <c r="A86" s="88" t="s">
        <v>110</v>
      </c>
      <c r="B86" s="89" t="s">
        <v>500</v>
      </c>
      <c r="C86" s="86">
        <v>3966.05</v>
      </c>
      <c r="D86" s="86"/>
      <c r="E86" s="90">
        <v>3966.05</v>
      </c>
      <c r="F86" s="54">
        <v>203557</v>
      </c>
      <c r="G86" s="54"/>
    </row>
    <row r="87" spans="1:9" ht="15" customHeight="1" x14ac:dyDescent="0.25">
      <c r="A87" s="88" t="s">
        <v>112</v>
      </c>
      <c r="B87" s="89" t="s">
        <v>501</v>
      </c>
      <c r="C87" s="86">
        <v>4728.3999999999996</v>
      </c>
      <c r="D87" s="86"/>
      <c r="E87" s="65">
        <v>4728.3999999999996</v>
      </c>
      <c r="F87" s="54">
        <v>203558</v>
      </c>
      <c r="G87" s="54"/>
    </row>
    <row r="88" spans="1:9" ht="15" customHeight="1" x14ac:dyDescent="0.25">
      <c r="C88" s="64">
        <f>SUM(C85:C87)</f>
        <v>22860.71</v>
      </c>
      <c r="D88" s="64">
        <v>0</v>
      </c>
      <c r="E88" s="64">
        <f>SUM(E85:E87)</f>
        <v>22860.71</v>
      </c>
      <c r="F88" s="54"/>
      <c r="G88" s="54"/>
    </row>
    <row r="89" spans="1:9" ht="15" customHeight="1" x14ac:dyDescent="0.25">
      <c r="C89" s="54"/>
      <c r="D89" s="54"/>
      <c r="E89" s="54"/>
      <c r="F89" s="54"/>
      <c r="G89" s="54"/>
    </row>
    <row r="90" spans="1:9" ht="15" customHeight="1" x14ac:dyDescent="0.25">
      <c r="B90" s="92" t="s">
        <v>114</v>
      </c>
      <c r="C90" s="64">
        <f>SUM(+C82+C8+C49+C31+C17+C38+C56+C42+C63+C88+C71+C75)</f>
        <v>33044.270000000004</v>
      </c>
      <c r="D90" s="64">
        <f>SUM(+D82+D8+D49+D31+D17+D38+D56+D42+D63+D88+D71+D75)</f>
        <v>1417.35</v>
      </c>
      <c r="E90" s="64">
        <f>SUM(+E82+E8+E49+E31+E17+E38+E56+E42+E63+E88+E71+E75)</f>
        <v>34461.619999999995</v>
      </c>
      <c r="G90" s="85"/>
    </row>
    <row r="91" spans="1:9" ht="15" customHeight="1" x14ac:dyDescent="0.25">
      <c r="B91" s="93"/>
      <c r="C91" s="65"/>
      <c r="D91" s="65"/>
      <c r="E91" s="65"/>
      <c r="G91" s="85"/>
    </row>
    <row r="92" spans="1:9" ht="15" customHeight="1" x14ac:dyDescent="0.25">
      <c r="A92" s="61"/>
      <c r="C92" s="62"/>
    </row>
    <row r="93" spans="1:9" ht="15" customHeight="1" x14ac:dyDescent="0.25">
      <c r="A93" s="98"/>
      <c r="B93" s="99"/>
      <c r="C93" s="62"/>
    </row>
    <row r="94" spans="1:9" ht="15" customHeight="1" x14ac:dyDescent="0.25">
      <c r="A94" s="100"/>
    </row>
    <row r="95" spans="1:9" ht="15" customHeight="1" x14ac:dyDescent="0.25"/>
    <row r="96" spans="1:9" ht="15" customHeight="1" x14ac:dyDescent="0.25"/>
    <row r="97" spans="1:9" ht="15" customHeight="1" x14ac:dyDescent="0.25"/>
    <row r="98" spans="1:9" ht="15" customHeight="1" x14ac:dyDescent="0.25"/>
    <row r="99" spans="1:9" ht="15" customHeight="1" x14ac:dyDescent="0.25"/>
    <row r="100" spans="1:9" ht="15" customHeight="1" x14ac:dyDescent="0.25"/>
    <row r="101" spans="1:9" ht="15" customHeight="1" x14ac:dyDescent="0.25"/>
    <row r="102" spans="1:9" ht="15" customHeight="1" x14ac:dyDescent="0.25"/>
    <row r="103" spans="1:9" ht="15" customHeight="1" x14ac:dyDescent="0.25"/>
    <row r="104" spans="1:9" ht="15" customHeight="1" x14ac:dyDescent="0.25"/>
    <row r="105" spans="1:9" ht="15" customHeight="1" x14ac:dyDescent="0.25"/>
    <row r="106" spans="1:9" ht="15" customHeight="1" x14ac:dyDescent="0.25">
      <c r="H106" s="88"/>
    </row>
    <row r="107" spans="1:9" ht="15" customHeight="1" x14ac:dyDescent="0.25">
      <c r="I107" s="88"/>
    </row>
    <row r="108" spans="1:9" ht="15" customHeight="1" x14ac:dyDescent="0.25">
      <c r="I108" s="88"/>
    </row>
    <row r="109" spans="1:9" s="88" customFormat="1" ht="15" customHeight="1" x14ac:dyDescent="0.25">
      <c r="A109" s="54"/>
      <c r="B109" s="54"/>
      <c r="C109" s="56"/>
      <c r="D109" s="56"/>
      <c r="E109" s="56"/>
      <c r="F109" s="57"/>
      <c r="G109" s="53"/>
      <c r="H109" s="54"/>
      <c r="I109" s="54"/>
    </row>
    <row r="110" spans="1:9" s="88" customFormat="1" x14ac:dyDescent="0.25">
      <c r="A110" s="54"/>
      <c r="B110" s="54"/>
      <c r="C110" s="56"/>
      <c r="D110" s="56"/>
      <c r="E110" s="56"/>
      <c r="F110" s="57"/>
      <c r="G110" s="53"/>
      <c r="H110" s="54"/>
      <c r="I110" s="54"/>
    </row>
    <row r="111" spans="1:9" s="88" customFormat="1" x14ac:dyDescent="0.25">
      <c r="A111" s="54"/>
      <c r="B111" s="54"/>
      <c r="C111" s="56"/>
      <c r="D111" s="56"/>
      <c r="E111" s="56"/>
      <c r="F111" s="57"/>
      <c r="G111" s="53"/>
      <c r="H111" s="54"/>
      <c r="I111" s="54"/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E19" sqref="E19"/>
    </sheetView>
  </sheetViews>
  <sheetFormatPr defaultColWidth="8.8984375" defaultRowHeight="13.85" x14ac:dyDescent="0.25"/>
  <cols>
    <col min="1" max="1" width="36.8984375" style="54" customWidth="1"/>
    <col min="2" max="2" width="40.8984375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40.8984375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40.8984375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40.8984375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40.8984375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40.8984375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40.8984375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40.8984375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40.8984375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40.8984375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40.8984375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40.8984375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40.8984375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40.8984375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40.8984375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40.8984375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40.8984375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40.8984375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40.8984375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40.8984375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40.8984375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40.8984375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40.8984375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40.8984375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40.8984375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40.8984375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40.8984375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40.8984375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40.8984375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40.8984375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40.8984375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40.8984375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40.8984375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40.8984375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40.8984375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40.8984375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40.8984375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40.8984375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40.8984375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40.8984375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40.8984375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40.8984375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40.8984375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40.8984375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40.8984375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40.8984375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40.8984375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40.8984375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40.8984375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40.8984375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40.8984375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40.8984375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40.8984375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40.8984375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40.8984375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40.8984375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40.8984375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40.8984375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40.8984375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40.8984375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40.8984375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40.8984375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40.8984375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40.8984375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 t="s">
        <v>502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54" t="s">
        <v>32</v>
      </c>
      <c r="B5" s="54" t="s">
        <v>503</v>
      </c>
      <c r="C5" s="62">
        <v>18</v>
      </c>
      <c r="D5" s="62">
        <v>3.6</v>
      </c>
      <c r="E5" s="62">
        <v>21.6</v>
      </c>
      <c r="F5" s="57" t="s">
        <v>8</v>
      </c>
    </row>
    <row r="6" spans="1:8" ht="15" customHeight="1" x14ac:dyDescent="0.25">
      <c r="C6" s="64">
        <f>SUM(C5:C5)</f>
        <v>18</v>
      </c>
      <c r="D6" s="64">
        <f>SUM(D5:D5)</f>
        <v>3.6</v>
      </c>
      <c r="E6" s="64">
        <f>SUM(E5:E5)</f>
        <v>21.6</v>
      </c>
      <c r="H6" s="54" t="s">
        <v>22</v>
      </c>
    </row>
    <row r="7" spans="1:8" ht="15" customHeight="1" x14ac:dyDescent="0.25">
      <c r="C7" s="65"/>
      <c r="D7" s="65"/>
      <c r="E7" s="65"/>
    </row>
    <row r="8" spans="1:8" ht="15" customHeight="1" x14ac:dyDescent="0.3">
      <c r="A8" s="58" t="s">
        <v>197</v>
      </c>
      <c r="C8" s="66"/>
      <c r="D8" s="66"/>
      <c r="E8" s="66"/>
    </row>
    <row r="9" spans="1:8" ht="15" customHeight="1" x14ac:dyDescent="0.25">
      <c r="A9" s="61" t="s">
        <v>202</v>
      </c>
      <c r="B9" s="54" t="s">
        <v>203</v>
      </c>
      <c r="C9" s="62">
        <v>43.45</v>
      </c>
      <c r="D9" s="62">
        <v>8.69</v>
      </c>
      <c r="E9" s="62">
        <v>52.14</v>
      </c>
      <c r="F9" s="57">
        <v>203559</v>
      </c>
    </row>
    <row r="10" spans="1:8" ht="15" customHeight="1" x14ac:dyDescent="0.25">
      <c r="A10" s="54" t="s">
        <v>32</v>
      </c>
      <c r="B10" s="54" t="s">
        <v>504</v>
      </c>
      <c r="C10" s="62">
        <v>64.75</v>
      </c>
      <c r="D10" s="62">
        <v>12.95</v>
      </c>
      <c r="E10" s="62">
        <v>77.7</v>
      </c>
      <c r="F10" s="57" t="s">
        <v>8</v>
      </c>
      <c r="G10" s="63"/>
    </row>
    <row r="11" spans="1:8" ht="15" customHeight="1" x14ac:dyDescent="0.25">
      <c r="A11" s="54" t="s">
        <v>206</v>
      </c>
      <c r="B11" s="54" t="s">
        <v>505</v>
      </c>
      <c r="C11" s="62">
        <v>490</v>
      </c>
      <c r="D11" s="62">
        <v>98</v>
      </c>
      <c r="E11" s="62">
        <v>588</v>
      </c>
      <c r="F11" s="67">
        <v>203560</v>
      </c>
    </row>
    <row r="12" spans="1:8" ht="15" customHeight="1" x14ac:dyDescent="0.25">
      <c r="C12" s="64">
        <f>SUM(C9:C11)</f>
        <v>598.20000000000005</v>
      </c>
      <c r="D12" s="64">
        <f>SUM(D9:D11)</f>
        <v>119.64</v>
      </c>
      <c r="E12" s="64">
        <f>SUM(E9:E11)</f>
        <v>717.84</v>
      </c>
    </row>
    <row r="13" spans="1:8" ht="15" customHeight="1" x14ac:dyDescent="0.25">
      <c r="C13" s="65"/>
      <c r="D13" s="65"/>
      <c r="E13" s="65"/>
    </row>
    <row r="14" spans="1:8" ht="15" customHeight="1" x14ac:dyDescent="0.3">
      <c r="A14" s="58" t="s">
        <v>208</v>
      </c>
      <c r="C14" s="66"/>
      <c r="D14" s="66"/>
      <c r="E14" s="66"/>
    </row>
    <row r="15" spans="1:8" ht="15" customHeight="1" x14ac:dyDescent="0.25">
      <c r="A15" s="61" t="s">
        <v>506</v>
      </c>
      <c r="B15" s="54" t="s">
        <v>507</v>
      </c>
      <c r="C15" s="66">
        <v>142.77000000000001</v>
      </c>
      <c r="D15" s="66">
        <v>28.55</v>
      </c>
      <c r="E15" s="66">
        <v>171.32</v>
      </c>
      <c r="F15" s="57" t="s">
        <v>8</v>
      </c>
    </row>
    <row r="16" spans="1:8" ht="15" customHeight="1" x14ac:dyDescent="0.25">
      <c r="A16" s="61" t="s">
        <v>508</v>
      </c>
      <c r="B16" s="54" t="s">
        <v>509</v>
      </c>
      <c r="C16" s="62">
        <v>51.72</v>
      </c>
      <c r="D16" s="62">
        <v>2.59</v>
      </c>
      <c r="E16" s="62">
        <v>54.31</v>
      </c>
      <c r="F16" s="57">
        <v>203561</v>
      </c>
      <c r="G16" s="63"/>
    </row>
    <row r="17" spans="1:7" ht="15" customHeight="1" x14ac:dyDescent="0.25">
      <c r="A17" s="61" t="s">
        <v>219</v>
      </c>
      <c r="B17" s="54" t="s">
        <v>510</v>
      </c>
      <c r="C17" s="62">
        <v>123.23</v>
      </c>
      <c r="D17" s="62">
        <v>6.16</v>
      </c>
      <c r="E17" s="62">
        <v>129.38999999999999</v>
      </c>
      <c r="F17" s="57">
        <v>203562</v>
      </c>
      <c r="G17" s="63"/>
    </row>
    <row r="18" spans="1:7" ht="15" customHeight="1" x14ac:dyDescent="0.25">
      <c r="A18" s="61" t="s">
        <v>202</v>
      </c>
      <c r="B18" s="54" t="s">
        <v>511</v>
      </c>
      <c r="C18" s="62">
        <v>30.37</v>
      </c>
      <c r="D18" s="62">
        <v>6.07</v>
      </c>
      <c r="E18" s="62">
        <v>36.44</v>
      </c>
      <c r="F18" s="57">
        <v>203559</v>
      </c>
      <c r="G18" s="63"/>
    </row>
    <row r="19" spans="1:7" s="69" customFormat="1" ht="15" customHeight="1" x14ac:dyDescent="0.3">
      <c r="B19" s="70"/>
      <c r="C19" s="64">
        <f>SUM(C15:C18)</f>
        <v>348.09000000000003</v>
      </c>
      <c r="D19" s="64">
        <f>SUM(D15:D18)</f>
        <v>43.37</v>
      </c>
      <c r="E19" s="64">
        <f>SUM(E15:E18)</f>
        <v>391.46</v>
      </c>
      <c r="F19" s="71"/>
      <c r="G19" s="72"/>
    </row>
    <row r="20" spans="1:7" s="69" customFormat="1" ht="15" customHeight="1" x14ac:dyDescent="0.3">
      <c r="B20" s="70"/>
      <c r="C20" s="65"/>
      <c r="D20" s="65"/>
      <c r="E20" s="65"/>
      <c r="F20" s="71"/>
      <c r="G20" s="72"/>
    </row>
    <row r="21" spans="1:7" ht="15" customHeight="1" x14ac:dyDescent="0.3">
      <c r="A21" s="58" t="s">
        <v>225</v>
      </c>
      <c r="C21" s="66"/>
      <c r="D21" s="66"/>
      <c r="E21" s="66"/>
    </row>
    <row r="22" spans="1:7" ht="15" customHeight="1" x14ac:dyDescent="0.25">
      <c r="A22" s="61" t="s">
        <v>435</v>
      </c>
      <c r="B22" s="54" t="s">
        <v>512</v>
      </c>
      <c r="C22" s="66">
        <v>80</v>
      </c>
      <c r="D22" s="66">
        <v>16</v>
      </c>
      <c r="E22" s="66">
        <v>96</v>
      </c>
      <c r="F22" s="57">
        <v>203563</v>
      </c>
    </row>
    <row r="23" spans="1:7" ht="15" customHeight="1" x14ac:dyDescent="0.25">
      <c r="A23" s="61" t="s">
        <v>508</v>
      </c>
      <c r="B23" s="54" t="s">
        <v>509</v>
      </c>
      <c r="C23" s="62">
        <v>96.79</v>
      </c>
      <c r="D23" s="62">
        <v>4.84</v>
      </c>
      <c r="E23" s="62">
        <v>101.63</v>
      </c>
      <c r="F23" s="73">
        <v>203561</v>
      </c>
      <c r="G23" s="63"/>
    </row>
    <row r="24" spans="1:7" ht="15" customHeight="1" x14ac:dyDescent="0.25">
      <c r="A24" s="61" t="s">
        <v>45</v>
      </c>
      <c r="B24" s="61" t="s">
        <v>513</v>
      </c>
      <c r="C24" s="62">
        <v>520</v>
      </c>
      <c r="D24" s="62">
        <v>104</v>
      </c>
      <c r="E24" s="62">
        <v>624</v>
      </c>
      <c r="F24" s="73">
        <v>203458</v>
      </c>
      <c r="G24" s="63"/>
    </row>
    <row r="25" spans="1:7" ht="15" customHeight="1" x14ac:dyDescent="0.25">
      <c r="A25" s="61" t="s">
        <v>219</v>
      </c>
      <c r="B25" s="61" t="s">
        <v>514</v>
      </c>
      <c r="C25" s="62">
        <v>46.74</v>
      </c>
      <c r="D25" s="62">
        <v>2.34</v>
      </c>
      <c r="E25" s="62">
        <v>49.08</v>
      </c>
      <c r="F25" s="73">
        <v>203562</v>
      </c>
      <c r="G25" s="63"/>
    </row>
    <row r="26" spans="1:7" ht="15" customHeight="1" x14ac:dyDescent="0.25">
      <c r="A26" s="61" t="s">
        <v>164</v>
      </c>
      <c r="B26" s="54" t="s">
        <v>515</v>
      </c>
      <c r="C26" s="62">
        <v>180</v>
      </c>
      <c r="D26" s="62">
        <v>36</v>
      </c>
      <c r="E26" s="62">
        <v>216</v>
      </c>
      <c r="F26" s="73">
        <v>203549</v>
      </c>
      <c r="G26" s="74"/>
    </row>
    <row r="27" spans="1:7" ht="15" customHeight="1" x14ac:dyDescent="0.25">
      <c r="A27" s="75"/>
      <c r="B27" s="69"/>
      <c r="C27" s="64">
        <f>SUM(C22:C26)</f>
        <v>923.53</v>
      </c>
      <c r="D27" s="64">
        <f>SUM(D22:D26)</f>
        <v>163.18</v>
      </c>
      <c r="E27" s="64">
        <f>SUM(E22:E26)</f>
        <v>1086.71</v>
      </c>
    </row>
    <row r="28" spans="1:7" ht="15" customHeight="1" x14ac:dyDescent="0.25">
      <c r="A28" s="75"/>
      <c r="B28" s="69"/>
      <c r="C28" s="65"/>
      <c r="D28" s="65"/>
      <c r="E28" s="65"/>
    </row>
    <row r="29" spans="1:7" ht="15" customHeight="1" x14ac:dyDescent="0.3">
      <c r="A29" s="58" t="s">
        <v>228</v>
      </c>
      <c r="C29" s="65"/>
      <c r="D29" s="65"/>
      <c r="E29" s="65"/>
    </row>
    <row r="30" spans="1:7" ht="15" customHeight="1" x14ac:dyDescent="0.25">
      <c r="A30" s="61" t="s">
        <v>219</v>
      </c>
      <c r="B30" s="54" t="s">
        <v>516</v>
      </c>
      <c r="C30" s="65">
        <v>32.4</v>
      </c>
      <c r="D30" s="65">
        <v>1.62</v>
      </c>
      <c r="E30" s="65">
        <v>34.020000000000003</v>
      </c>
      <c r="F30" s="57">
        <v>203562</v>
      </c>
    </row>
    <row r="31" spans="1:7" ht="15" customHeight="1" x14ac:dyDescent="0.25">
      <c r="C31" s="64">
        <f>SUM(C30:C30)</f>
        <v>32.4</v>
      </c>
      <c r="D31" s="64">
        <f>SUM(D30:D30)</f>
        <v>1.62</v>
      </c>
      <c r="E31" s="64">
        <f>SUM(E30:E30)</f>
        <v>34.020000000000003</v>
      </c>
    </row>
    <row r="32" spans="1:7" ht="15" customHeight="1" x14ac:dyDescent="0.25"/>
    <row r="33" spans="1:7" ht="15" customHeight="1" x14ac:dyDescent="0.3">
      <c r="A33" s="58" t="s">
        <v>240</v>
      </c>
      <c r="B33" s="61"/>
      <c r="C33" s="66"/>
      <c r="D33" s="66"/>
      <c r="E33" s="66"/>
    </row>
    <row r="34" spans="1:7" ht="15" customHeight="1" x14ac:dyDescent="0.25">
      <c r="A34" s="61"/>
      <c r="C34" s="62"/>
      <c r="D34" s="62"/>
      <c r="E34" s="62"/>
      <c r="G34" s="63"/>
    </row>
    <row r="35" spans="1:7" ht="15" customHeight="1" x14ac:dyDescent="0.25">
      <c r="C35" s="64">
        <f>SUM(C34:C34)</f>
        <v>0</v>
      </c>
      <c r="D35" s="64">
        <f>SUM(D34:D34)</f>
        <v>0</v>
      </c>
      <c r="E35" s="64">
        <f>SUM(E34:E34)</f>
        <v>0</v>
      </c>
    </row>
    <row r="36" spans="1:7" ht="15" customHeight="1" x14ac:dyDescent="0.25">
      <c r="C36" s="65"/>
      <c r="D36" s="65"/>
      <c r="E36" s="65"/>
    </row>
    <row r="37" spans="1:7" ht="15" customHeight="1" x14ac:dyDescent="0.3">
      <c r="A37" s="58" t="s">
        <v>244</v>
      </c>
      <c r="C37" s="66"/>
      <c r="D37" s="66"/>
      <c r="E37" s="66"/>
    </row>
    <row r="38" spans="1:7" ht="15" customHeight="1" x14ac:dyDescent="0.25">
      <c r="A38" s="61" t="s">
        <v>416</v>
      </c>
      <c r="B38" s="54" t="s">
        <v>517</v>
      </c>
      <c r="C38" s="66">
        <v>443.82</v>
      </c>
      <c r="D38" s="66">
        <v>88.76</v>
      </c>
      <c r="E38" s="66">
        <v>532.58000000000004</v>
      </c>
      <c r="F38" s="57" t="s">
        <v>8</v>
      </c>
    </row>
    <row r="39" spans="1:7" ht="15" customHeight="1" x14ac:dyDescent="0.25">
      <c r="A39" s="54" t="s">
        <v>32</v>
      </c>
      <c r="B39" s="84" t="s">
        <v>518</v>
      </c>
      <c r="C39" s="66">
        <v>30.49</v>
      </c>
      <c r="D39" s="66">
        <v>6.1</v>
      </c>
      <c r="E39" s="66">
        <v>36.590000000000003</v>
      </c>
      <c r="F39" s="57" t="s">
        <v>8</v>
      </c>
    </row>
    <row r="40" spans="1:7" ht="15" customHeight="1" x14ac:dyDescent="0.25">
      <c r="A40" s="54" t="s">
        <v>519</v>
      </c>
      <c r="B40" s="84" t="s">
        <v>520</v>
      </c>
      <c r="C40" s="66">
        <v>3950</v>
      </c>
      <c r="D40" s="66">
        <v>790</v>
      </c>
      <c r="E40" s="66">
        <v>4740</v>
      </c>
      <c r="F40" s="57">
        <v>203564</v>
      </c>
    </row>
    <row r="41" spans="1:7" ht="15" customHeight="1" x14ac:dyDescent="0.25">
      <c r="A41" s="54" t="s">
        <v>206</v>
      </c>
      <c r="B41" s="84" t="s">
        <v>521</v>
      </c>
      <c r="C41" s="66">
        <v>285</v>
      </c>
      <c r="D41" s="66">
        <v>57</v>
      </c>
      <c r="E41" s="66">
        <v>342</v>
      </c>
      <c r="F41" s="57">
        <v>203560</v>
      </c>
    </row>
    <row r="42" spans="1:7" ht="15" customHeight="1" x14ac:dyDescent="0.25">
      <c r="A42" s="61" t="s">
        <v>219</v>
      </c>
      <c r="B42" s="54" t="s">
        <v>522</v>
      </c>
      <c r="C42" s="66">
        <v>17.760000000000002</v>
      </c>
      <c r="D42" s="66">
        <v>0.89</v>
      </c>
      <c r="E42" s="66">
        <v>18.649999999999999</v>
      </c>
      <c r="F42" s="57">
        <v>203562</v>
      </c>
    </row>
    <row r="43" spans="1:7" ht="15" customHeight="1" x14ac:dyDescent="0.25">
      <c r="A43" s="54" t="s">
        <v>219</v>
      </c>
      <c r="B43" s="54" t="s">
        <v>523</v>
      </c>
      <c r="C43" s="66">
        <v>21.04</v>
      </c>
      <c r="D43" s="66">
        <v>1.05</v>
      </c>
      <c r="E43" s="66">
        <v>22.09</v>
      </c>
      <c r="F43" s="57">
        <v>203562</v>
      </c>
    </row>
    <row r="44" spans="1:7" ht="15" customHeight="1" x14ac:dyDescent="0.25">
      <c r="A44" s="75"/>
      <c r="B44" s="69"/>
      <c r="C44" s="64">
        <f>SUM(C38:C43)</f>
        <v>4748.1100000000006</v>
      </c>
      <c r="D44" s="64">
        <f>SUM(D38:D43)</f>
        <v>943.8</v>
      </c>
      <c r="E44" s="64">
        <f>SUM(E38:E43)</f>
        <v>5691.91</v>
      </c>
    </row>
    <row r="45" spans="1:7" ht="15" customHeight="1" x14ac:dyDescent="0.25">
      <c r="A45" s="75"/>
      <c r="B45" s="69"/>
      <c r="C45" s="65"/>
      <c r="D45" s="65"/>
      <c r="E45" s="65"/>
    </row>
    <row r="46" spans="1:7" ht="15" customHeight="1" x14ac:dyDescent="0.3">
      <c r="A46" s="80" t="s">
        <v>250</v>
      </c>
      <c r="B46" s="69"/>
      <c r="C46" s="65"/>
      <c r="D46" s="65"/>
      <c r="E46" s="65"/>
    </row>
    <row r="47" spans="1:7" ht="15" customHeight="1" x14ac:dyDescent="0.25">
      <c r="A47" s="96" t="s">
        <v>421</v>
      </c>
      <c r="B47" s="81" t="s">
        <v>524</v>
      </c>
      <c r="C47" s="65">
        <v>313.33</v>
      </c>
      <c r="D47" s="65">
        <v>62.67</v>
      </c>
      <c r="E47" s="65">
        <v>376</v>
      </c>
      <c r="F47" s="57">
        <v>203551</v>
      </c>
    </row>
    <row r="48" spans="1:7" ht="15" customHeight="1" x14ac:dyDescent="0.25">
      <c r="A48" s="96" t="s">
        <v>421</v>
      </c>
      <c r="B48" s="81" t="s">
        <v>525</v>
      </c>
      <c r="C48" s="65">
        <v>1140</v>
      </c>
      <c r="D48" s="65">
        <v>228</v>
      </c>
      <c r="E48" s="65">
        <v>1368</v>
      </c>
      <c r="F48" s="57">
        <v>203551</v>
      </c>
    </row>
    <row r="49" spans="1:7" ht="15" customHeight="1" x14ac:dyDescent="0.25">
      <c r="A49" s="96" t="s">
        <v>421</v>
      </c>
      <c r="B49" s="81" t="s">
        <v>526</v>
      </c>
      <c r="C49" s="65">
        <v>670</v>
      </c>
      <c r="D49" s="65">
        <v>134</v>
      </c>
      <c r="E49" s="65">
        <v>804</v>
      </c>
      <c r="F49" s="57">
        <v>203551</v>
      </c>
    </row>
    <row r="50" spans="1:7" ht="15" customHeight="1" x14ac:dyDescent="0.25">
      <c r="A50" s="96" t="s">
        <v>421</v>
      </c>
      <c r="B50" s="81" t="s">
        <v>527</v>
      </c>
      <c r="C50" s="65">
        <v>410</v>
      </c>
      <c r="D50" s="65">
        <v>82</v>
      </c>
      <c r="E50" s="65">
        <v>492</v>
      </c>
      <c r="F50" s="57">
        <v>203551</v>
      </c>
    </row>
    <row r="51" spans="1:7" ht="15" customHeight="1" x14ac:dyDescent="0.25">
      <c r="A51" s="75"/>
      <c r="B51" s="69"/>
      <c r="C51" s="64">
        <f>SUM(C47:C50)</f>
        <v>2533.33</v>
      </c>
      <c r="D51" s="64">
        <f>SUM(D47:D50)</f>
        <v>506.67</v>
      </c>
      <c r="E51" s="64">
        <f>SUM(E47:E50)</f>
        <v>3040</v>
      </c>
      <c r="G51" s="63"/>
    </row>
    <row r="52" spans="1:7" ht="15" customHeight="1" x14ac:dyDescent="0.25">
      <c r="A52" s="75"/>
      <c r="B52" s="69"/>
      <c r="C52" s="65"/>
      <c r="D52" s="65"/>
      <c r="E52" s="65"/>
      <c r="G52" s="63"/>
    </row>
    <row r="53" spans="1:7" ht="15" customHeight="1" x14ac:dyDescent="0.35">
      <c r="A53" s="6" t="s">
        <v>93</v>
      </c>
      <c r="B53" s="19"/>
      <c r="C53" s="14"/>
      <c r="D53" s="14"/>
      <c r="E53" s="14"/>
      <c r="F53" s="5"/>
      <c r="G53" s="63"/>
    </row>
    <row r="54" spans="1:7" ht="15" customHeight="1" x14ac:dyDescent="0.25">
      <c r="A54" s="54" t="s">
        <v>528</v>
      </c>
      <c r="B54" s="61" t="s">
        <v>529</v>
      </c>
      <c r="C54" s="66">
        <v>157</v>
      </c>
      <c r="D54" s="66">
        <v>0</v>
      </c>
      <c r="E54" s="66">
        <v>157</v>
      </c>
      <c r="F54" s="57">
        <v>203565</v>
      </c>
      <c r="G54" s="63"/>
    </row>
    <row r="55" spans="1:7" ht="15" customHeight="1" x14ac:dyDescent="0.35">
      <c r="A55" s="6"/>
      <c r="B55" s="19"/>
      <c r="C55" s="64">
        <f>SUM(C54:C54)</f>
        <v>157</v>
      </c>
      <c r="D55" s="64">
        <f>SUM(D54:D54)</f>
        <v>0</v>
      </c>
      <c r="E55" s="64">
        <f>SUM(E54:E54)</f>
        <v>157</v>
      </c>
      <c r="F55" s="5"/>
      <c r="G55" s="63"/>
    </row>
    <row r="56" spans="1:7" ht="15" customHeight="1" x14ac:dyDescent="0.35">
      <c r="A56" s="6"/>
      <c r="B56" s="19"/>
      <c r="C56" s="65"/>
      <c r="D56" s="65"/>
      <c r="E56" s="65"/>
      <c r="F56" s="5"/>
      <c r="G56" s="63"/>
    </row>
    <row r="57" spans="1:7" ht="15" customHeight="1" x14ac:dyDescent="0.35">
      <c r="A57" s="6" t="s">
        <v>496</v>
      </c>
      <c r="B57" s="19"/>
      <c r="C57" s="14"/>
      <c r="D57" s="14"/>
      <c r="E57" s="14"/>
      <c r="F57" s="5"/>
      <c r="G57" s="63"/>
    </row>
    <row r="58" spans="1:7" ht="15" customHeight="1" x14ac:dyDescent="0.35">
      <c r="B58" s="61"/>
      <c r="C58" s="66"/>
      <c r="D58" s="66"/>
      <c r="E58" s="66"/>
      <c r="F58" s="5"/>
      <c r="G58" s="63"/>
    </row>
    <row r="59" spans="1:7" ht="15" customHeight="1" x14ac:dyDescent="0.35">
      <c r="A59" s="6"/>
      <c r="B59" s="19"/>
      <c r="C59" s="64">
        <f>SUM(C58:C58)</f>
        <v>0</v>
      </c>
      <c r="D59" s="64">
        <f>SUM(D58:D58)</f>
        <v>0</v>
      </c>
      <c r="E59" s="64">
        <f>SUM(E58:E58)</f>
        <v>0</v>
      </c>
      <c r="G59" s="63"/>
    </row>
    <row r="60" spans="1:7" ht="15" customHeight="1" x14ac:dyDescent="0.3">
      <c r="A60" s="58" t="s">
        <v>227</v>
      </c>
      <c r="C60" s="77"/>
      <c r="D60" s="77"/>
      <c r="E60" s="77"/>
      <c r="G60" s="63"/>
    </row>
    <row r="61" spans="1:7" ht="15" customHeight="1" x14ac:dyDescent="0.25">
      <c r="A61" s="61" t="s">
        <v>219</v>
      </c>
      <c r="B61" s="54" t="s">
        <v>530</v>
      </c>
      <c r="C61" s="77">
        <v>14.84</v>
      </c>
      <c r="D61" s="77">
        <v>0.74</v>
      </c>
      <c r="E61" s="77">
        <v>15.58</v>
      </c>
      <c r="F61" s="57">
        <v>203562</v>
      </c>
      <c r="G61" s="63"/>
    </row>
    <row r="62" spans="1:7" ht="15" customHeight="1" x14ac:dyDescent="0.25">
      <c r="A62" s="61"/>
      <c r="C62" s="78">
        <f>SUM(C61:C61)</f>
        <v>14.84</v>
      </c>
      <c r="D62" s="78">
        <f>SUM(D61:D61)</f>
        <v>0.74</v>
      </c>
      <c r="E62" s="78">
        <f>SUM(E61:E61)</f>
        <v>15.58</v>
      </c>
      <c r="G62" s="63"/>
    </row>
    <row r="63" spans="1:7" ht="15" customHeight="1" x14ac:dyDescent="0.3">
      <c r="A63" s="58"/>
      <c r="B63" s="70"/>
      <c r="C63" s="65"/>
      <c r="D63" s="65"/>
      <c r="E63" s="65"/>
    </row>
    <row r="64" spans="1:7" ht="15" customHeight="1" x14ac:dyDescent="0.3">
      <c r="A64" s="82" t="s">
        <v>258</v>
      </c>
      <c r="B64" s="82"/>
      <c r="C64" s="66"/>
      <c r="D64" s="66"/>
      <c r="E64" s="66"/>
    </row>
    <row r="65" spans="1:9" ht="15" customHeight="1" x14ac:dyDescent="0.25">
      <c r="A65" s="54" t="s">
        <v>32</v>
      </c>
      <c r="B65" s="84" t="s">
        <v>518</v>
      </c>
      <c r="C65" s="66">
        <v>25.98</v>
      </c>
      <c r="D65" s="66">
        <v>5.19</v>
      </c>
      <c r="E65" s="66">
        <v>31.17</v>
      </c>
      <c r="F65" s="71" t="s">
        <v>8</v>
      </c>
      <c r="G65" s="63"/>
      <c r="I65" s="79"/>
    </row>
    <row r="66" spans="1:9" ht="15" customHeight="1" x14ac:dyDescent="0.25">
      <c r="C66" s="64">
        <f>SUM(C65:C65)</f>
        <v>25.98</v>
      </c>
      <c r="D66" s="64">
        <f>SUM(D65:D65)</f>
        <v>5.19</v>
      </c>
      <c r="E66" s="64">
        <f>SUM(E65:E65)</f>
        <v>31.17</v>
      </c>
      <c r="G66" s="63"/>
      <c r="I66" s="79"/>
    </row>
    <row r="67" spans="1:9" ht="15" customHeight="1" x14ac:dyDescent="0.25">
      <c r="C67" s="54"/>
      <c r="D67" s="54"/>
      <c r="E67" s="54"/>
      <c r="F67" s="54"/>
      <c r="G67" s="54"/>
    </row>
    <row r="68" spans="1:9" ht="15" customHeight="1" x14ac:dyDescent="0.25">
      <c r="C68" s="54"/>
      <c r="D68" s="54"/>
      <c r="E68" s="54"/>
      <c r="F68" s="54"/>
      <c r="G68" s="54"/>
    </row>
    <row r="69" spans="1:9" ht="15" customHeight="1" x14ac:dyDescent="0.25">
      <c r="B69" s="92" t="s">
        <v>114</v>
      </c>
      <c r="C69" s="64">
        <f>SUM(+C66+C6+C35+C19+C12+C27+C44+C31+C51+C55+C62)</f>
        <v>9399.48</v>
      </c>
      <c r="D69" s="64">
        <f>SUM(+D66+D6+D35+D19+D12+D27+D44+D31+D51+D55+D62)</f>
        <v>1787.81</v>
      </c>
      <c r="E69" s="64">
        <f>SUM(+E66+E6+E35+E19+E12+E27+E44+E31+E51+E55+E62)</f>
        <v>11187.289999999999</v>
      </c>
      <c r="G69" s="85"/>
    </row>
    <row r="70" spans="1:9" ht="15" customHeight="1" x14ac:dyDescent="0.25">
      <c r="B70" s="93"/>
      <c r="C70" s="65"/>
      <c r="D70" s="65"/>
      <c r="E70" s="65"/>
      <c r="G70" s="85"/>
    </row>
    <row r="71" spans="1:9" ht="15" customHeight="1" x14ac:dyDescent="0.25">
      <c r="A71" s="101"/>
      <c r="C71" s="65"/>
      <c r="D71" s="65"/>
      <c r="E71" s="65"/>
      <c r="G71" s="85"/>
    </row>
    <row r="72" spans="1:9" ht="15" customHeight="1" x14ac:dyDescent="0.25">
      <c r="A72" s="102"/>
      <c r="B72" s="99"/>
      <c r="C72" s="65"/>
      <c r="D72" s="65"/>
      <c r="E72" s="65"/>
      <c r="G72" s="85"/>
    </row>
    <row r="73" spans="1:9" ht="15" customHeight="1" x14ac:dyDescent="0.25">
      <c r="A73" s="102"/>
      <c r="B73" s="99"/>
      <c r="C73" s="65"/>
      <c r="D73" s="65"/>
      <c r="E73" s="65"/>
      <c r="G73" s="85"/>
    </row>
    <row r="74" spans="1:9" ht="15" customHeight="1" x14ac:dyDescent="0.25">
      <c r="A74" s="102"/>
      <c r="B74" s="99"/>
      <c r="C74" s="65"/>
      <c r="D74" s="65"/>
      <c r="E74" s="65"/>
      <c r="G74" s="85"/>
    </row>
    <row r="75" spans="1:9" ht="15" customHeight="1" x14ac:dyDescent="0.25">
      <c r="A75" s="102"/>
      <c r="B75" s="99"/>
      <c r="C75" s="62"/>
    </row>
    <row r="76" spans="1:9" ht="15" customHeight="1" x14ac:dyDescent="0.25">
      <c r="A76" s="102"/>
      <c r="B76" s="99"/>
      <c r="C76" s="62"/>
    </row>
    <row r="77" spans="1:9" ht="15" customHeight="1" x14ac:dyDescent="0.25">
      <c r="A77" s="100"/>
    </row>
    <row r="78" spans="1:9" ht="15" customHeight="1" x14ac:dyDescent="0.25"/>
    <row r="79" spans="1:9" ht="15" customHeight="1" x14ac:dyDescent="0.25"/>
    <row r="80" spans="1:9" ht="15" customHeight="1" x14ac:dyDescent="0.25"/>
    <row r="81" spans="1:9" ht="15" customHeight="1" x14ac:dyDescent="0.25"/>
    <row r="82" spans="1:9" ht="15" customHeight="1" x14ac:dyDescent="0.25"/>
    <row r="83" spans="1:9" ht="15" customHeight="1" x14ac:dyDescent="0.25"/>
    <row r="84" spans="1:9" ht="15" customHeight="1" x14ac:dyDescent="0.25"/>
    <row r="85" spans="1:9" ht="15" customHeight="1" x14ac:dyDescent="0.25"/>
    <row r="86" spans="1:9" ht="15" customHeight="1" x14ac:dyDescent="0.25"/>
    <row r="87" spans="1:9" ht="15" customHeight="1" x14ac:dyDescent="0.25"/>
    <row r="88" spans="1:9" ht="15" customHeight="1" x14ac:dyDescent="0.25"/>
    <row r="89" spans="1:9" ht="15" customHeight="1" x14ac:dyDescent="0.25">
      <c r="H89" s="88"/>
    </row>
    <row r="90" spans="1:9" ht="15" customHeight="1" x14ac:dyDescent="0.25">
      <c r="I90" s="88"/>
    </row>
    <row r="91" spans="1:9" ht="15" customHeight="1" x14ac:dyDescent="0.25">
      <c r="I91" s="88"/>
    </row>
    <row r="92" spans="1:9" s="88" customFormat="1" ht="15" customHeight="1" x14ac:dyDescent="0.25">
      <c r="A92" s="54"/>
      <c r="B92" s="54"/>
      <c r="C92" s="56"/>
      <c r="D92" s="56"/>
      <c r="E92" s="56"/>
      <c r="F92" s="57"/>
      <c r="G92" s="53"/>
      <c r="H92" s="54"/>
      <c r="I92" s="54"/>
    </row>
    <row r="93" spans="1:9" s="88" customFormat="1" x14ac:dyDescent="0.25">
      <c r="A93" s="54"/>
      <c r="B93" s="54"/>
      <c r="C93" s="56"/>
      <c r="D93" s="56"/>
      <c r="E93" s="56"/>
      <c r="F93" s="57"/>
      <c r="G93" s="53"/>
      <c r="H93" s="54"/>
      <c r="I93" s="54"/>
    </row>
    <row r="94" spans="1:9" s="88" customFormat="1" x14ac:dyDescent="0.25">
      <c r="A94" s="54"/>
      <c r="B94" s="54"/>
      <c r="C94" s="56"/>
      <c r="D94" s="56"/>
      <c r="E94" s="56"/>
      <c r="F94" s="57"/>
      <c r="G94" s="53"/>
      <c r="H94" s="54"/>
      <c r="I94" s="54"/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>
      <selection activeCell="C23" sqref="C23"/>
    </sheetView>
  </sheetViews>
  <sheetFormatPr defaultColWidth="8.8984375" defaultRowHeight="13.85" x14ac:dyDescent="0.25"/>
  <cols>
    <col min="1" max="1" width="36.8984375" style="54" customWidth="1"/>
    <col min="2" max="2" width="37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37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37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37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37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37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37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37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37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37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37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37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37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37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37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37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37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37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37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37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37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37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37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37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37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37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37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37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37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37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37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37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37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37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37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37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37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37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37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37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37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37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37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37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37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37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37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37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37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37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37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37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37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37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37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37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37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37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37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37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37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37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37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37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43800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531</v>
      </c>
      <c r="B6" s="54" t="s">
        <v>532</v>
      </c>
      <c r="C6" s="62">
        <v>24.67</v>
      </c>
      <c r="D6" s="62">
        <v>4.93</v>
      </c>
      <c r="E6" s="62">
        <v>29.6</v>
      </c>
      <c r="F6" s="57">
        <v>203569</v>
      </c>
    </row>
    <row r="7" spans="1:8" ht="15" customHeight="1" x14ac:dyDescent="0.25">
      <c r="A7" s="54" t="s">
        <v>32</v>
      </c>
      <c r="B7" s="54" t="s">
        <v>503</v>
      </c>
      <c r="C7" s="62">
        <v>18</v>
      </c>
      <c r="D7" s="62">
        <v>3.6</v>
      </c>
      <c r="E7" s="62">
        <v>21.6</v>
      </c>
      <c r="F7" s="57" t="s">
        <v>8</v>
      </c>
    </row>
    <row r="8" spans="1:8" ht="15" customHeight="1" x14ac:dyDescent="0.25">
      <c r="A8" s="61" t="s">
        <v>12</v>
      </c>
      <c r="B8" s="54" t="s">
        <v>13</v>
      </c>
      <c r="C8" s="62">
        <v>45.89</v>
      </c>
      <c r="D8" s="62">
        <v>9.18</v>
      </c>
      <c r="E8" s="62">
        <v>55.07</v>
      </c>
      <c r="F8" s="57" t="s">
        <v>8</v>
      </c>
      <c r="G8" s="63"/>
    </row>
    <row r="9" spans="1:8" ht="15" customHeight="1" x14ac:dyDescent="0.25">
      <c r="A9" s="61" t="s">
        <v>12</v>
      </c>
      <c r="B9" s="54" t="s">
        <v>13</v>
      </c>
      <c r="C9" s="62">
        <v>20.54</v>
      </c>
      <c r="D9" s="62">
        <v>4.1100000000000003</v>
      </c>
      <c r="E9" s="62">
        <v>24.65</v>
      </c>
      <c r="F9" s="57" t="s">
        <v>8</v>
      </c>
      <c r="G9" s="63"/>
    </row>
    <row r="10" spans="1:8" ht="15" customHeight="1" x14ac:dyDescent="0.25">
      <c r="C10" s="64">
        <f>SUM(C5:C9)</f>
        <v>723.09999999999991</v>
      </c>
      <c r="D10" s="64">
        <f>SUM(D5:D9)</f>
        <v>21.82</v>
      </c>
      <c r="E10" s="64">
        <f>SUM(E5:E9)</f>
        <v>744.92000000000007</v>
      </c>
      <c r="H10" s="54" t="s">
        <v>22</v>
      </c>
    </row>
    <row r="11" spans="1:8" ht="15" customHeight="1" x14ac:dyDescent="0.25">
      <c r="C11" s="65"/>
      <c r="D11" s="65"/>
      <c r="E11" s="65"/>
    </row>
    <row r="12" spans="1:8" ht="15" customHeight="1" x14ac:dyDescent="0.3">
      <c r="A12" s="58" t="s">
        <v>197</v>
      </c>
      <c r="C12" s="66"/>
      <c r="D12" s="66"/>
      <c r="E12" s="66"/>
    </row>
    <row r="13" spans="1:8" ht="15" customHeight="1" x14ac:dyDescent="0.25">
      <c r="A13" s="61" t="s">
        <v>26</v>
      </c>
      <c r="B13" s="54" t="s">
        <v>27</v>
      </c>
      <c r="C13" s="62">
        <v>7.94</v>
      </c>
      <c r="D13" s="62"/>
      <c r="E13" s="62">
        <v>7.94</v>
      </c>
      <c r="F13" s="57" t="s">
        <v>8</v>
      </c>
    </row>
    <row r="14" spans="1:8" ht="15" customHeight="1" x14ac:dyDescent="0.25">
      <c r="A14" s="61" t="s">
        <v>28</v>
      </c>
      <c r="B14" s="54" t="s">
        <v>29</v>
      </c>
      <c r="C14" s="62">
        <v>32.64</v>
      </c>
      <c r="D14" s="62">
        <v>6.54</v>
      </c>
      <c r="E14" s="62">
        <v>39.18</v>
      </c>
      <c r="F14" s="57">
        <v>203570</v>
      </c>
      <c r="G14" s="63"/>
    </row>
    <row r="15" spans="1:8" ht="15" customHeight="1" x14ac:dyDescent="0.25">
      <c r="A15" s="54" t="s">
        <v>30</v>
      </c>
      <c r="B15" s="54" t="s">
        <v>31</v>
      </c>
      <c r="C15" s="62">
        <v>91.46</v>
      </c>
      <c r="D15" s="62">
        <v>18.29</v>
      </c>
      <c r="E15" s="62">
        <v>109.75</v>
      </c>
      <c r="F15" s="67" t="s">
        <v>8</v>
      </c>
    </row>
    <row r="16" spans="1:8" ht="15" customHeight="1" x14ac:dyDescent="0.25">
      <c r="A16" s="54" t="s">
        <v>398</v>
      </c>
      <c r="B16" s="54" t="s">
        <v>363</v>
      </c>
      <c r="C16" s="62">
        <v>130</v>
      </c>
      <c r="D16" s="62">
        <v>26</v>
      </c>
      <c r="E16" s="62">
        <v>156</v>
      </c>
      <c r="F16" s="67">
        <v>203571</v>
      </c>
    </row>
    <row r="17" spans="1:7" ht="15" customHeight="1" x14ac:dyDescent="0.25">
      <c r="A17" s="54" t="s">
        <v>218</v>
      </c>
      <c r="B17" s="54" t="s">
        <v>132</v>
      </c>
      <c r="C17" s="62">
        <v>33.33</v>
      </c>
      <c r="D17" s="62"/>
      <c r="E17" s="62">
        <v>33.33</v>
      </c>
      <c r="F17" s="67" t="s">
        <v>533</v>
      </c>
    </row>
    <row r="18" spans="1:7" ht="15" customHeight="1" x14ac:dyDescent="0.25">
      <c r="A18" s="54" t="s">
        <v>32</v>
      </c>
      <c r="B18" s="54" t="s">
        <v>534</v>
      </c>
      <c r="C18" s="62">
        <v>60.89</v>
      </c>
      <c r="D18" s="62">
        <v>12.18</v>
      </c>
      <c r="E18" s="62">
        <v>73.069999999999993</v>
      </c>
      <c r="F18" s="57" t="s">
        <v>8</v>
      </c>
    </row>
    <row r="19" spans="1:7" ht="15" customHeight="1" x14ac:dyDescent="0.25">
      <c r="A19" s="54" t="s">
        <v>535</v>
      </c>
      <c r="B19" s="54" t="s">
        <v>536</v>
      </c>
      <c r="C19" s="62">
        <v>163.5</v>
      </c>
      <c r="D19" s="62"/>
      <c r="E19" s="62">
        <v>163.5</v>
      </c>
      <c r="F19" s="67" t="s">
        <v>61</v>
      </c>
    </row>
    <row r="20" spans="1:7" ht="15" customHeight="1" x14ac:dyDescent="0.25">
      <c r="A20" s="54" t="s">
        <v>273</v>
      </c>
      <c r="B20" s="54" t="s">
        <v>537</v>
      </c>
      <c r="C20" s="62">
        <v>363</v>
      </c>
      <c r="D20" s="62"/>
      <c r="E20" s="62">
        <v>363</v>
      </c>
      <c r="F20" s="67">
        <v>203572</v>
      </c>
    </row>
    <row r="21" spans="1:7" ht="15" customHeight="1" x14ac:dyDescent="0.25">
      <c r="C21" s="64">
        <f>SUM(C13:C20)</f>
        <v>882.76</v>
      </c>
      <c r="D21" s="64">
        <f>SUM(D13:D20)</f>
        <v>63.01</v>
      </c>
      <c r="E21" s="64">
        <f>SUM(E13:E20)</f>
        <v>945.77</v>
      </c>
    </row>
    <row r="22" spans="1:7" ht="15" customHeight="1" x14ac:dyDescent="0.25">
      <c r="C22" s="65"/>
      <c r="D22" s="65"/>
      <c r="E22" s="65"/>
    </row>
    <row r="23" spans="1:7" ht="15" customHeight="1" x14ac:dyDescent="0.3">
      <c r="A23" s="58" t="s">
        <v>208</v>
      </c>
      <c r="C23" s="66"/>
      <c r="D23" s="66"/>
      <c r="E23" s="66"/>
    </row>
    <row r="24" spans="1:7" ht="15" customHeight="1" x14ac:dyDescent="0.25">
      <c r="A24" s="61" t="s">
        <v>6</v>
      </c>
      <c r="B24" s="54" t="s">
        <v>7</v>
      </c>
      <c r="C24" s="66">
        <v>466</v>
      </c>
      <c r="D24" s="66"/>
      <c r="E24" s="66">
        <v>466</v>
      </c>
      <c r="F24" s="57" t="s">
        <v>8</v>
      </c>
    </row>
    <row r="25" spans="1:7" ht="15" customHeight="1" x14ac:dyDescent="0.25">
      <c r="A25" s="61" t="s">
        <v>12</v>
      </c>
      <c r="B25" s="54" t="s">
        <v>13</v>
      </c>
      <c r="C25" s="62">
        <v>85.29</v>
      </c>
      <c r="D25" s="62">
        <v>17.059999999999999</v>
      </c>
      <c r="E25" s="62">
        <v>102.35</v>
      </c>
      <c r="F25" s="57" t="s">
        <v>8</v>
      </c>
      <c r="G25" s="63"/>
    </row>
    <row r="26" spans="1:7" ht="15" customHeight="1" x14ac:dyDescent="0.25">
      <c r="A26" s="61" t="s">
        <v>218</v>
      </c>
      <c r="B26" s="54" t="s">
        <v>205</v>
      </c>
      <c r="C26" s="62">
        <v>23.37</v>
      </c>
      <c r="D26" s="62"/>
      <c r="E26" s="62">
        <v>23.37</v>
      </c>
      <c r="F26" s="57">
        <v>203573</v>
      </c>
      <c r="G26" s="63"/>
    </row>
    <row r="27" spans="1:7" ht="15" customHeight="1" x14ac:dyDescent="0.25">
      <c r="A27" s="61" t="s">
        <v>538</v>
      </c>
      <c r="B27" s="54" t="s">
        <v>539</v>
      </c>
      <c r="C27" s="62">
        <v>15</v>
      </c>
      <c r="D27" s="62">
        <v>3</v>
      </c>
      <c r="E27" s="62">
        <v>18</v>
      </c>
      <c r="F27" s="57" t="s">
        <v>8</v>
      </c>
      <c r="G27" s="63"/>
    </row>
    <row r="28" spans="1:7" ht="15" customHeight="1" x14ac:dyDescent="0.25">
      <c r="A28" s="61" t="s">
        <v>538</v>
      </c>
      <c r="B28" s="54" t="s">
        <v>540</v>
      </c>
      <c r="C28" s="62">
        <v>15</v>
      </c>
      <c r="D28" s="62">
        <v>3</v>
      </c>
      <c r="E28" s="62">
        <v>18</v>
      </c>
      <c r="F28" s="57" t="s">
        <v>8</v>
      </c>
      <c r="G28" s="63"/>
    </row>
    <row r="29" spans="1:7" ht="15" customHeight="1" x14ac:dyDescent="0.25">
      <c r="A29" s="61" t="s">
        <v>213</v>
      </c>
      <c r="B29" s="54" t="s">
        <v>541</v>
      </c>
      <c r="C29" s="62">
        <v>1875</v>
      </c>
      <c r="D29" s="62"/>
      <c r="E29" s="62">
        <v>1875</v>
      </c>
      <c r="F29" s="57" t="s">
        <v>215</v>
      </c>
      <c r="G29" s="63"/>
    </row>
    <row r="30" spans="1:7" s="69" customFormat="1" ht="15" customHeight="1" x14ac:dyDescent="0.3">
      <c r="B30" s="70"/>
      <c r="C30" s="64">
        <f>SUM(C24:C29)</f>
        <v>2479.66</v>
      </c>
      <c r="D30" s="64">
        <f>SUM(D24:D29)</f>
        <v>23.06</v>
      </c>
      <c r="E30" s="64">
        <f>SUM(E24:E29)</f>
        <v>2502.7200000000003</v>
      </c>
      <c r="F30" s="71"/>
      <c r="G30" s="72"/>
    </row>
    <row r="31" spans="1:7" s="69" customFormat="1" ht="15" customHeight="1" x14ac:dyDescent="0.3">
      <c r="B31" s="70"/>
      <c r="C31" s="65"/>
      <c r="D31" s="65"/>
      <c r="E31" s="65"/>
      <c r="F31" s="71"/>
      <c r="G31" s="72"/>
    </row>
    <row r="32" spans="1:7" ht="15" customHeight="1" x14ac:dyDescent="0.3">
      <c r="A32" s="58" t="s">
        <v>225</v>
      </c>
      <c r="C32" s="66"/>
      <c r="D32" s="66"/>
      <c r="E32" s="66"/>
    </row>
    <row r="33" spans="1:7" ht="15" customHeight="1" x14ac:dyDescent="0.25">
      <c r="A33" s="61" t="s">
        <v>6</v>
      </c>
      <c r="B33" s="54" t="s">
        <v>7</v>
      </c>
      <c r="C33" s="66">
        <v>191</v>
      </c>
      <c r="D33" s="66"/>
      <c r="E33" s="66">
        <v>191</v>
      </c>
      <c r="F33" s="57" t="s">
        <v>8</v>
      </c>
    </row>
    <row r="34" spans="1:7" ht="15" customHeight="1" x14ac:dyDescent="0.25">
      <c r="A34" s="61" t="s">
        <v>48</v>
      </c>
      <c r="B34" s="54" t="s">
        <v>13</v>
      </c>
      <c r="C34" s="62">
        <v>102.66</v>
      </c>
      <c r="D34" s="62">
        <v>20.53</v>
      </c>
      <c r="E34" s="62">
        <v>123.19</v>
      </c>
      <c r="F34" s="73" t="s">
        <v>8</v>
      </c>
      <c r="G34" s="63"/>
    </row>
    <row r="35" spans="1:7" ht="15" customHeight="1" x14ac:dyDescent="0.25">
      <c r="A35" s="61" t="s">
        <v>134</v>
      </c>
      <c r="B35" s="54" t="s">
        <v>542</v>
      </c>
      <c r="C35" s="62">
        <v>20.25</v>
      </c>
      <c r="D35" s="62"/>
      <c r="E35" s="62">
        <v>20.25</v>
      </c>
      <c r="F35" s="73" t="s">
        <v>543</v>
      </c>
      <c r="G35" s="63"/>
    </row>
    <row r="36" spans="1:7" ht="15" customHeight="1" x14ac:dyDescent="0.25">
      <c r="A36" s="61" t="s">
        <v>544</v>
      </c>
      <c r="B36" s="61" t="s">
        <v>545</v>
      </c>
      <c r="C36" s="62">
        <v>103</v>
      </c>
      <c r="D36" s="62">
        <v>20.6</v>
      </c>
      <c r="E36" s="62">
        <v>123.6</v>
      </c>
      <c r="F36" s="73">
        <v>203574</v>
      </c>
      <c r="G36" s="63"/>
    </row>
    <row r="37" spans="1:7" ht="15" customHeight="1" x14ac:dyDescent="0.25">
      <c r="A37" s="61" t="s">
        <v>546</v>
      </c>
      <c r="B37" s="61" t="s">
        <v>547</v>
      </c>
      <c r="C37" s="62">
        <v>9762</v>
      </c>
      <c r="D37" s="62">
        <v>1952.4</v>
      </c>
      <c r="E37" s="62">
        <v>11714.4</v>
      </c>
      <c r="F37" s="73" t="s">
        <v>548</v>
      </c>
      <c r="G37" s="63"/>
    </row>
    <row r="38" spans="1:7" ht="15" customHeight="1" x14ac:dyDescent="0.25">
      <c r="A38" s="61" t="s">
        <v>164</v>
      </c>
      <c r="B38" s="54" t="s">
        <v>165</v>
      </c>
      <c r="C38" s="62">
        <v>35</v>
      </c>
      <c r="D38" s="62">
        <v>7</v>
      </c>
      <c r="E38" s="62">
        <v>42</v>
      </c>
      <c r="F38" s="73">
        <v>203575</v>
      </c>
      <c r="G38" s="74"/>
    </row>
    <row r="39" spans="1:7" ht="15" customHeight="1" x14ac:dyDescent="0.25">
      <c r="A39" s="75"/>
      <c r="B39" s="69"/>
      <c r="C39" s="64">
        <f>SUM(C33:C38)</f>
        <v>10213.91</v>
      </c>
      <c r="D39" s="64">
        <f>SUM(D33:D38)</f>
        <v>2000.5300000000002</v>
      </c>
      <c r="E39" s="64">
        <f>SUM(E33:E38)</f>
        <v>12214.439999999999</v>
      </c>
    </row>
    <row r="40" spans="1:7" ht="15" customHeight="1" x14ac:dyDescent="0.25">
      <c r="A40" s="75"/>
      <c r="B40" s="69"/>
      <c r="C40" s="65"/>
      <c r="D40" s="65"/>
      <c r="E40" s="65"/>
    </row>
    <row r="41" spans="1:7" ht="15" customHeight="1" x14ac:dyDescent="0.3">
      <c r="A41" s="58" t="s">
        <v>228</v>
      </c>
      <c r="C41" s="65"/>
      <c r="D41" s="65"/>
      <c r="E41" s="65"/>
    </row>
    <row r="42" spans="1:7" ht="15" customHeight="1" x14ac:dyDescent="0.25">
      <c r="A42" s="61" t="s">
        <v>549</v>
      </c>
      <c r="B42" s="54" t="s">
        <v>550</v>
      </c>
      <c r="C42" s="65">
        <v>8</v>
      </c>
      <c r="D42" s="65"/>
      <c r="E42" s="65">
        <v>8</v>
      </c>
      <c r="F42" s="57" t="s">
        <v>8</v>
      </c>
    </row>
    <row r="43" spans="1:7" ht="15" customHeight="1" x14ac:dyDescent="0.25">
      <c r="A43" s="61" t="s">
        <v>218</v>
      </c>
      <c r="B43" s="54" t="s">
        <v>132</v>
      </c>
      <c r="C43" s="65">
        <v>41.59</v>
      </c>
      <c r="D43" s="65"/>
      <c r="E43" s="65">
        <v>41.59</v>
      </c>
      <c r="F43" s="57">
        <v>203576</v>
      </c>
    </row>
    <row r="44" spans="1:7" ht="15" customHeight="1" x14ac:dyDescent="0.25">
      <c r="A44" s="61" t="s">
        <v>549</v>
      </c>
      <c r="B44" s="54" t="s">
        <v>551</v>
      </c>
      <c r="C44" s="65">
        <v>8</v>
      </c>
      <c r="D44" s="65"/>
      <c r="E44" s="65">
        <v>8</v>
      </c>
      <c r="F44" s="57" t="s">
        <v>8</v>
      </c>
    </row>
    <row r="45" spans="1:7" ht="15" customHeight="1" x14ac:dyDescent="0.25">
      <c r="C45" s="64">
        <f>SUM(C42:C44)</f>
        <v>57.59</v>
      </c>
      <c r="D45" s="64">
        <f>SUM(D42:D44)</f>
        <v>0</v>
      </c>
      <c r="E45" s="64">
        <f>SUM(E42:E44)</f>
        <v>57.59</v>
      </c>
    </row>
    <row r="46" spans="1:7" ht="15" customHeight="1" x14ac:dyDescent="0.25"/>
    <row r="47" spans="1:7" ht="15" customHeight="1" x14ac:dyDescent="0.3">
      <c r="A47" s="58" t="s">
        <v>240</v>
      </c>
      <c r="B47" s="61"/>
      <c r="C47" s="66"/>
      <c r="D47" s="66"/>
      <c r="E47" s="66"/>
    </row>
    <row r="48" spans="1:7" ht="15" customHeight="1" x14ac:dyDescent="0.25">
      <c r="A48" s="61" t="s">
        <v>6</v>
      </c>
      <c r="B48" s="61" t="s">
        <v>7</v>
      </c>
      <c r="C48" s="66">
        <v>552</v>
      </c>
      <c r="D48" s="66"/>
      <c r="E48" s="66">
        <v>552</v>
      </c>
      <c r="F48" s="57" t="s">
        <v>8</v>
      </c>
    </row>
    <row r="49" spans="1:7" x14ac:dyDescent="0.25">
      <c r="A49" s="61" t="s">
        <v>12</v>
      </c>
      <c r="B49" s="54" t="s">
        <v>75</v>
      </c>
      <c r="C49" s="62">
        <v>45.9</v>
      </c>
      <c r="D49" s="62">
        <v>9.18</v>
      </c>
      <c r="E49" s="62">
        <v>55.08</v>
      </c>
      <c r="F49" s="57" t="s">
        <v>8</v>
      </c>
      <c r="G49" s="63"/>
    </row>
    <row r="50" spans="1:7" ht="15" customHeight="1" x14ac:dyDescent="0.25">
      <c r="A50" s="61" t="s">
        <v>12</v>
      </c>
      <c r="B50" s="54" t="s">
        <v>75</v>
      </c>
      <c r="C50" s="62">
        <v>20.54</v>
      </c>
      <c r="D50" s="62">
        <v>4.1100000000000003</v>
      </c>
      <c r="E50" s="62">
        <v>24.65</v>
      </c>
      <c r="F50" s="57" t="s">
        <v>8</v>
      </c>
      <c r="G50" s="63"/>
    </row>
    <row r="51" spans="1:7" ht="15" customHeight="1" x14ac:dyDescent="0.25">
      <c r="A51" s="61" t="s">
        <v>531</v>
      </c>
      <c r="B51" s="54" t="s">
        <v>552</v>
      </c>
      <c r="C51" s="62">
        <v>65.819999999999993</v>
      </c>
      <c r="D51" s="62">
        <v>13.16</v>
      </c>
      <c r="E51" s="62">
        <v>78.98</v>
      </c>
      <c r="F51" s="57">
        <v>203569</v>
      </c>
      <c r="G51" s="63"/>
    </row>
    <row r="52" spans="1:7" ht="15" customHeight="1" x14ac:dyDescent="0.25">
      <c r="A52" s="61" t="s">
        <v>45</v>
      </c>
      <c r="B52" s="61" t="s">
        <v>553</v>
      </c>
      <c r="C52" s="62">
        <v>410</v>
      </c>
      <c r="D52" s="62">
        <v>82</v>
      </c>
      <c r="E52" s="62">
        <v>492</v>
      </c>
      <c r="F52" s="57">
        <v>203577</v>
      </c>
    </row>
    <row r="53" spans="1:7" ht="15" customHeight="1" x14ac:dyDescent="0.25">
      <c r="C53" s="64">
        <f>SUM(C48:C52)</f>
        <v>1094.26</v>
      </c>
      <c r="D53" s="64">
        <f>SUM(D48:D52)</f>
        <v>108.45</v>
      </c>
      <c r="E53" s="64">
        <f>SUM(E48:E52)</f>
        <v>1202.71</v>
      </c>
    </row>
    <row r="54" spans="1:7" ht="15" customHeight="1" x14ac:dyDescent="0.25">
      <c r="C54" s="65"/>
      <c r="D54" s="65"/>
      <c r="E54" s="65"/>
    </row>
    <row r="55" spans="1:7" ht="15" customHeight="1" x14ac:dyDescent="0.3">
      <c r="A55" s="58" t="s">
        <v>244</v>
      </c>
      <c r="C55" s="66"/>
      <c r="D55" s="66"/>
      <c r="E55" s="66"/>
    </row>
    <row r="56" spans="1:7" ht="15" customHeight="1" x14ac:dyDescent="0.25">
      <c r="A56" s="61" t="s">
        <v>6</v>
      </c>
      <c r="B56" s="54" t="s">
        <v>7</v>
      </c>
      <c r="C56" s="66">
        <v>300</v>
      </c>
      <c r="D56" s="66"/>
      <c r="E56" s="66">
        <v>300</v>
      </c>
      <c r="F56" s="57" t="s">
        <v>8</v>
      </c>
    </row>
    <row r="57" spans="1:7" ht="15" customHeight="1" x14ac:dyDescent="0.25">
      <c r="A57" s="61" t="s">
        <v>6</v>
      </c>
      <c r="B57" s="54" t="s">
        <v>7</v>
      </c>
      <c r="C57" s="66">
        <v>196</v>
      </c>
      <c r="D57" s="66"/>
      <c r="E57" s="66">
        <v>196</v>
      </c>
      <c r="F57" s="57" t="s">
        <v>8</v>
      </c>
    </row>
    <row r="58" spans="1:7" ht="15" customHeight="1" x14ac:dyDescent="0.25">
      <c r="A58" s="61" t="s">
        <v>6</v>
      </c>
      <c r="B58" s="54" t="s">
        <v>7</v>
      </c>
      <c r="C58" s="66">
        <v>119</v>
      </c>
      <c r="D58" s="66"/>
      <c r="E58" s="66">
        <v>119</v>
      </c>
      <c r="F58" s="57" t="s">
        <v>8</v>
      </c>
    </row>
    <row r="59" spans="1:7" ht="15" customHeight="1" x14ac:dyDescent="0.25">
      <c r="A59" s="61" t="s">
        <v>554</v>
      </c>
      <c r="B59" s="54" t="s">
        <v>555</v>
      </c>
      <c r="C59" s="66">
        <v>200</v>
      </c>
      <c r="D59" s="66">
        <v>40</v>
      </c>
      <c r="E59" s="66">
        <v>240</v>
      </c>
      <c r="F59" s="57">
        <v>203578</v>
      </c>
    </row>
    <row r="60" spans="1:7" ht="15" customHeight="1" x14ac:dyDescent="0.25">
      <c r="A60" s="54" t="s">
        <v>32</v>
      </c>
      <c r="B60" s="84" t="s">
        <v>518</v>
      </c>
      <c r="C60" s="66">
        <v>30.49</v>
      </c>
      <c r="D60" s="66">
        <v>6.1</v>
      </c>
      <c r="E60" s="66">
        <v>36.590000000000003</v>
      </c>
      <c r="F60" s="57" t="s">
        <v>8</v>
      </c>
    </row>
    <row r="61" spans="1:7" ht="15" customHeight="1" x14ac:dyDescent="0.25">
      <c r="A61" s="61" t="s">
        <v>416</v>
      </c>
      <c r="B61" s="54" t="s">
        <v>556</v>
      </c>
      <c r="C61" s="66">
        <v>395.52</v>
      </c>
      <c r="D61" s="66">
        <v>79.099999999999994</v>
      </c>
      <c r="E61" s="66">
        <v>474.62</v>
      </c>
      <c r="F61" s="57" t="s">
        <v>8</v>
      </c>
    </row>
    <row r="62" spans="1:7" ht="15" customHeight="1" x14ac:dyDescent="0.25">
      <c r="A62" s="75"/>
      <c r="B62" s="69"/>
      <c r="C62" s="64">
        <f>SUM(C56:C61)</f>
        <v>1241.01</v>
      </c>
      <c r="D62" s="64">
        <f>SUM(D56:D61)</f>
        <v>125.19999999999999</v>
      </c>
      <c r="E62" s="64">
        <f>SUM(E56:E61)</f>
        <v>1366.21</v>
      </c>
    </row>
    <row r="63" spans="1:7" ht="15" customHeight="1" x14ac:dyDescent="0.25">
      <c r="A63" s="75"/>
      <c r="B63" s="69"/>
      <c r="C63" s="65"/>
      <c r="D63" s="65"/>
      <c r="E63" s="65"/>
    </row>
    <row r="64" spans="1:7" ht="15" customHeight="1" x14ac:dyDescent="0.3">
      <c r="A64" s="80" t="s">
        <v>250</v>
      </c>
      <c r="B64" s="69"/>
      <c r="C64" s="65"/>
      <c r="D64" s="65"/>
      <c r="E64" s="65"/>
    </row>
    <row r="65" spans="1:7" ht="15" customHeight="1" x14ac:dyDescent="0.25">
      <c r="A65" s="96" t="s">
        <v>421</v>
      </c>
      <c r="B65" s="81" t="s">
        <v>557</v>
      </c>
      <c r="C65" s="65">
        <v>313.33</v>
      </c>
      <c r="D65" s="65">
        <v>62.67</v>
      </c>
      <c r="E65" s="65">
        <v>376</v>
      </c>
      <c r="F65" s="57">
        <v>203579</v>
      </c>
    </row>
    <row r="66" spans="1:7" ht="15" customHeight="1" x14ac:dyDescent="0.25">
      <c r="A66" s="75"/>
      <c r="B66" s="69"/>
      <c r="C66" s="64">
        <f>SUM(C65:C65)</f>
        <v>313.33</v>
      </c>
      <c r="D66" s="64">
        <f>SUM(D65:D65)</f>
        <v>62.67</v>
      </c>
      <c r="E66" s="64">
        <f>SUM(E65:E65)</f>
        <v>376</v>
      </c>
      <c r="G66" s="63"/>
    </row>
    <row r="67" spans="1:7" ht="15" customHeight="1" x14ac:dyDescent="0.25">
      <c r="A67" s="75"/>
      <c r="B67" s="69"/>
      <c r="C67" s="65"/>
      <c r="D67" s="65"/>
      <c r="E67" s="65"/>
      <c r="G67" s="63"/>
    </row>
    <row r="68" spans="1:7" ht="15" customHeight="1" x14ac:dyDescent="0.35">
      <c r="A68" s="6" t="s">
        <v>93</v>
      </c>
      <c r="B68" s="19"/>
      <c r="C68" s="14"/>
      <c r="D68" s="14"/>
      <c r="E68" s="14"/>
      <c r="F68" s="5"/>
      <c r="G68" s="63"/>
    </row>
    <row r="69" spans="1:7" ht="15" customHeight="1" x14ac:dyDescent="0.25">
      <c r="A69" s="54" t="s">
        <v>558</v>
      </c>
      <c r="B69" s="61" t="s">
        <v>559</v>
      </c>
      <c r="C69" s="66">
        <v>34.200000000000003</v>
      </c>
      <c r="D69" s="66"/>
      <c r="E69" s="66">
        <v>34.200000000000003</v>
      </c>
      <c r="F69" s="57">
        <v>203580</v>
      </c>
      <c r="G69" s="63"/>
    </row>
    <row r="70" spans="1:7" ht="15" customHeight="1" x14ac:dyDescent="0.25">
      <c r="A70" s="54" t="s">
        <v>560</v>
      </c>
      <c r="B70" s="61" t="s">
        <v>561</v>
      </c>
      <c r="C70" s="66">
        <v>250</v>
      </c>
      <c r="D70" s="66">
        <v>50</v>
      </c>
      <c r="E70" s="66">
        <v>300</v>
      </c>
      <c r="F70" s="57">
        <v>203581</v>
      </c>
      <c r="G70" s="63"/>
    </row>
    <row r="71" spans="1:7" ht="15" customHeight="1" x14ac:dyDescent="0.25">
      <c r="A71" s="54" t="s">
        <v>562</v>
      </c>
      <c r="B71" s="61" t="s">
        <v>563</v>
      </c>
      <c r="C71" s="66">
        <v>32.450000000000003</v>
      </c>
      <c r="D71" s="66">
        <v>6.49</v>
      </c>
      <c r="E71" s="66">
        <v>38.94</v>
      </c>
      <c r="F71" s="57" t="s">
        <v>564</v>
      </c>
      <c r="G71" s="63"/>
    </row>
    <row r="72" spans="1:7" ht="15" customHeight="1" x14ac:dyDescent="0.35">
      <c r="A72" s="6"/>
      <c r="B72" s="19"/>
      <c r="C72" s="64">
        <f>SUM(C69:C71)</f>
        <v>316.64999999999998</v>
      </c>
      <c r="D72" s="64">
        <f>SUM(D69:D71)</f>
        <v>56.49</v>
      </c>
      <c r="E72" s="64">
        <f>SUM(E69:E71)</f>
        <v>373.14</v>
      </c>
      <c r="F72" s="5"/>
      <c r="G72" s="63"/>
    </row>
    <row r="73" spans="1:7" ht="15" customHeight="1" x14ac:dyDescent="0.35">
      <c r="A73" s="6"/>
      <c r="B73" s="19"/>
      <c r="C73" s="65"/>
      <c r="D73" s="65"/>
      <c r="E73" s="65"/>
      <c r="F73" s="5"/>
      <c r="G73" s="63"/>
    </row>
    <row r="74" spans="1:7" ht="15" customHeight="1" x14ac:dyDescent="0.35">
      <c r="A74" s="6" t="s">
        <v>496</v>
      </c>
      <c r="B74" s="19"/>
      <c r="C74" s="14"/>
      <c r="D74" s="14"/>
      <c r="E74" s="14"/>
      <c r="F74" s="5"/>
      <c r="G74" s="63"/>
    </row>
    <row r="75" spans="1:7" ht="15" customHeight="1" x14ac:dyDescent="0.35">
      <c r="B75" s="61"/>
      <c r="C75" s="66"/>
      <c r="D75" s="66"/>
      <c r="E75" s="66"/>
      <c r="F75" s="5"/>
      <c r="G75" s="63"/>
    </row>
    <row r="76" spans="1:7" ht="15" customHeight="1" x14ac:dyDescent="0.35">
      <c r="A76" s="6"/>
      <c r="B76" s="19"/>
      <c r="C76" s="64">
        <f>SUM(C75:C75)</f>
        <v>0</v>
      </c>
      <c r="D76" s="64">
        <f>SUM(D75:D75)</f>
        <v>0</v>
      </c>
      <c r="E76" s="64">
        <f>SUM(E75:E75)</f>
        <v>0</v>
      </c>
      <c r="G76" s="63"/>
    </row>
    <row r="77" spans="1:7" ht="15" customHeight="1" x14ac:dyDescent="0.3">
      <c r="A77" s="58" t="s">
        <v>227</v>
      </c>
      <c r="C77" s="77"/>
      <c r="D77" s="77"/>
      <c r="E77" s="77"/>
      <c r="G77" s="63"/>
    </row>
    <row r="78" spans="1:7" ht="15" customHeight="1" x14ac:dyDescent="0.25">
      <c r="A78" s="61"/>
      <c r="C78" s="77"/>
      <c r="D78" s="77"/>
      <c r="E78" s="77"/>
      <c r="G78" s="63"/>
    </row>
    <row r="79" spans="1:7" ht="15" customHeight="1" x14ac:dyDescent="0.25">
      <c r="A79" s="61"/>
      <c r="C79" s="78">
        <f>SUM(C78:C78)</f>
        <v>0</v>
      </c>
      <c r="D79" s="78">
        <f>SUM(D78:D78)</f>
        <v>0</v>
      </c>
      <c r="E79" s="78">
        <f>SUM(E78:E78)</f>
        <v>0</v>
      </c>
      <c r="G79" s="63"/>
    </row>
    <row r="80" spans="1:7" ht="15" customHeight="1" x14ac:dyDescent="0.3">
      <c r="A80" s="58"/>
      <c r="B80" s="70"/>
      <c r="C80" s="65"/>
      <c r="D80" s="65"/>
      <c r="E80" s="65"/>
    </row>
    <row r="81" spans="1:9" ht="15" customHeight="1" x14ac:dyDescent="0.3">
      <c r="A81" s="82" t="s">
        <v>258</v>
      </c>
      <c r="B81" s="82"/>
      <c r="C81" s="66"/>
      <c r="D81" s="66"/>
      <c r="E81" s="66"/>
    </row>
    <row r="82" spans="1:9" ht="15" customHeight="1" x14ac:dyDescent="0.25">
      <c r="A82" s="54" t="s">
        <v>32</v>
      </c>
      <c r="B82" s="84" t="s">
        <v>518</v>
      </c>
      <c r="C82" s="66">
        <v>25.98</v>
      </c>
      <c r="D82" s="66">
        <v>5.19</v>
      </c>
      <c r="E82" s="66">
        <v>31.17</v>
      </c>
      <c r="F82" s="71" t="s">
        <v>8</v>
      </c>
      <c r="G82" s="63"/>
      <c r="I82" s="79"/>
    </row>
    <row r="83" spans="1:9" ht="15" customHeight="1" x14ac:dyDescent="0.25">
      <c r="C83" s="64">
        <f>SUM(C82:C82)</f>
        <v>25.98</v>
      </c>
      <c r="D83" s="64">
        <f>SUM(D82:D82)</f>
        <v>5.19</v>
      </c>
      <c r="E83" s="64">
        <f>SUM(E82:E82)</f>
        <v>31.17</v>
      </c>
      <c r="G83" s="63"/>
      <c r="I83" s="79"/>
    </row>
    <row r="84" spans="1:9" ht="15" customHeight="1" x14ac:dyDescent="0.25">
      <c r="C84" s="54"/>
      <c r="D84" s="54"/>
      <c r="E84" s="54"/>
      <c r="F84" s="54"/>
      <c r="G84" s="54"/>
    </row>
    <row r="85" spans="1:9" ht="15" customHeight="1" x14ac:dyDescent="0.3">
      <c r="A85" s="58" t="s">
        <v>259</v>
      </c>
      <c r="C85" s="65"/>
      <c r="D85" s="65"/>
      <c r="E85" s="86"/>
      <c r="F85" s="54"/>
      <c r="G85" s="54"/>
    </row>
    <row r="86" spans="1:9" ht="15" customHeight="1" x14ac:dyDescent="0.25">
      <c r="A86" s="88"/>
      <c r="B86" s="89"/>
      <c r="C86" s="86"/>
      <c r="D86" s="86"/>
      <c r="E86" s="86"/>
      <c r="F86" s="54"/>
      <c r="G86" s="54"/>
    </row>
    <row r="87" spans="1:9" ht="15" customHeight="1" x14ac:dyDescent="0.25">
      <c r="A87" s="88"/>
      <c r="B87" s="89"/>
      <c r="C87" s="86"/>
      <c r="D87" s="86"/>
      <c r="E87" s="90"/>
      <c r="F87" s="54"/>
      <c r="G87" s="54"/>
    </row>
    <row r="88" spans="1:9" ht="15" customHeight="1" x14ac:dyDescent="0.25">
      <c r="A88" s="88"/>
      <c r="B88" s="89"/>
      <c r="C88" s="86"/>
      <c r="D88" s="86"/>
      <c r="E88" s="65"/>
      <c r="F88" s="54"/>
      <c r="G88" s="54"/>
    </row>
    <row r="89" spans="1:9" ht="15" customHeight="1" x14ac:dyDescent="0.25">
      <c r="C89" s="64">
        <f>SUM(C86:C88)</f>
        <v>0</v>
      </c>
      <c r="D89" s="64">
        <v>0</v>
      </c>
      <c r="E89" s="64">
        <f>SUM(E86:E88)</f>
        <v>0</v>
      </c>
      <c r="F89" s="54"/>
      <c r="G89" s="54"/>
    </row>
    <row r="90" spans="1:9" ht="15" customHeight="1" x14ac:dyDescent="0.25">
      <c r="C90" s="54"/>
      <c r="D90" s="54"/>
      <c r="E90" s="54"/>
      <c r="F90" s="54"/>
      <c r="G90" s="54"/>
    </row>
    <row r="91" spans="1:9" ht="15" customHeight="1" x14ac:dyDescent="0.25">
      <c r="B91" s="92" t="s">
        <v>114</v>
      </c>
      <c r="C91" s="64">
        <f>SUM(+C83+C10+C53+C30+C21+C39+C62+C45+C66+C89+C72+C76)</f>
        <v>17348.250000000004</v>
      </c>
      <c r="D91" s="64">
        <f>SUM(+D83+D10+D53+D30+D21+D39+D62+D45+D66+D89+D72+D76)</f>
        <v>2466.42</v>
      </c>
      <c r="E91" s="64">
        <f>SUM(+E83+E10+E53+E30+E21+E39+E62+E45+E66+E89+E72+E76)</f>
        <v>19814.669999999998</v>
      </c>
      <c r="G91" s="85"/>
    </row>
    <row r="92" spans="1:9" ht="15" customHeight="1" x14ac:dyDescent="0.25">
      <c r="B92" s="93"/>
      <c r="C92" s="65"/>
      <c r="D92" s="65"/>
      <c r="E92" s="65"/>
      <c r="G92" s="85"/>
    </row>
    <row r="93" spans="1:9" ht="15" customHeight="1" x14ac:dyDescent="0.25">
      <c r="A93" s="61"/>
      <c r="C93" s="62"/>
    </row>
    <row r="94" spans="1:9" ht="15" customHeight="1" x14ac:dyDescent="0.25">
      <c r="A94" s="98"/>
      <c r="B94" s="99"/>
      <c r="C94" s="62"/>
    </row>
    <row r="95" spans="1:9" ht="15" customHeight="1" x14ac:dyDescent="0.25">
      <c r="A95" s="100"/>
    </row>
    <row r="96" spans="1:9" ht="15" customHeight="1" x14ac:dyDescent="0.25"/>
    <row r="97" spans="1:9" ht="15" customHeight="1" x14ac:dyDescent="0.25"/>
    <row r="98" spans="1:9" ht="15" customHeight="1" x14ac:dyDescent="0.25"/>
    <row r="99" spans="1:9" ht="15" customHeight="1" x14ac:dyDescent="0.25"/>
    <row r="100" spans="1:9" ht="15" customHeight="1" x14ac:dyDescent="0.25"/>
    <row r="101" spans="1:9" ht="15" customHeight="1" x14ac:dyDescent="0.25"/>
    <row r="102" spans="1:9" ht="15" customHeight="1" x14ac:dyDescent="0.25"/>
    <row r="103" spans="1:9" ht="15" customHeight="1" x14ac:dyDescent="0.25"/>
    <row r="104" spans="1:9" ht="15" customHeight="1" x14ac:dyDescent="0.25"/>
    <row r="105" spans="1:9" ht="15" customHeight="1" x14ac:dyDescent="0.25"/>
    <row r="106" spans="1:9" ht="15" customHeight="1" x14ac:dyDescent="0.25"/>
    <row r="107" spans="1:9" ht="15" customHeight="1" x14ac:dyDescent="0.25">
      <c r="H107" s="88"/>
    </row>
    <row r="108" spans="1:9" ht="15" customHeight="1" x14ac:dyDescent="0.25">
      <c r="I108" s="88"/>
    </row>
    <row r="109" spans="1:9" ht="15" customHeight="1" x14ac:dyDescent="0.25">
      <c r="I109" s="88"/>
    </row>
    <row r="110" spans="1:9" s="88" customFormat="1" ht="15" customHeight="1" x14ac:dyDescent="0.25">
      <c r="A110" s="54"/>
      <c r="B110" s="54"/>
      <c r="C110" s="56"/>
      <c r="D110" s="56"/>
      <c r="E110" s="56"/>
      <c r="F110" s="57"/>
      <c r="G110" s="53"/>
      <c r="H110" s="54"/>
      <c r="I110" s="54"/>
    </row>
    <row r="111" spans="1:9" s="88" customFormat="1" x14ac:dyDescent="0.25">
      <c r="A111" s="54"/>
      <c r="B111" s="54"/>
      <c r="C111" s="56"/>
      <c r="D111" s="56"/>
      <c r="E111" s="56"/>
      <c r="F111" s="57"/>
      <c r="G111" s="53"/>
      <c r="H111" s="54"/>
      <c r="I111" s="54"/>
    </row>
    <row r="112" spans="1:9" s="88" customFormat="1" x14ac:dyDescent="0.25">
      <c r="A112" s="54"/>
      <c r="B112" s="54"/>
      <c r="C112" s="56"/>
      <c r="D112" s="56"/>
      <c r="E112" s="56"/>
      <c r="F112" s="57"/>
      <c r="G112" s="53"/>
      <c r="H112" s="54"/>
      <c r="I112" s="54"/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C29" sqref="C29"/>
    </sheetView>
  </sheetViews>
  <sheetFormatPr defaultColWidth="8.8984375" defaultRowHeight="13.85" x14ac:dyDescent="0.25"/>
  <cols>
    <col min="1" max="1" width="36.8984375" style="54" customWidth="1"/>
    <col min="2" max="2" width="32.3984375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32.3984375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32.3984375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32.3984375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32.3984375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32.3984375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32.3984375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32.3984375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32.3984375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32.3984375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32.3984375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32.3984375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32.3984375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32.3984375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32.3984375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32.3984375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32.3984375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32.3984375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32.3984375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32.3984375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32.3984375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32.3984375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32.3984375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32.3984375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32.3984375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32.3984375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32.3984375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32.3984375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32.3984375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32.3984375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32.3984375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32.3984375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32.3984375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32.3984375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32.3984375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32.3984375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32.3984375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32.3984375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32.3984375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32.3984375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32.3984375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32.3984375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32.3984375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32.3984375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32.3984375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32.3984375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32.3984375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32.3984375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32.3984375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32.3984375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32.3984375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32.3984375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32.3984375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32.3984375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32.3984375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32.3984375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32.3984375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32.3984375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32.3984375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32.3984375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32.3984375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32.3984375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32.3984375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32.3984375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565</v>
      </c>
      <c r="B1" s="113"/>
      <c r="C1" s="113"/>
      <c r="D1" s="113"/>
      <c r="E1" s="113"/>
      <c r="F1" s="113"/>
    </row>
    <row r="2" spans="1:8" ht="15.7" customHeight="1" x14ac:dyDescent="0.25">
      <c r="B2" s="55" t="s">
        <v>566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18</v>
      </c>
      <c r="B5" s="54" t="s">
        <v>567</v>
      </c>
      <c r="C5" s="62">
        <v>70</v>
      </c>
      <c r="D5" s="62"/>
      <c r="E5" s="62">
        <v>70</v>
      </c>
      <c r="F5" s="57">
        <v>203582</v>
      </c>
    </row>
    <row r="6" spans="1:8" ht="15" customHeight="1" x14ac:dyDescent="0.25">
      <c r="C6" s="64">
        <f>SUM(C5:C5)</f>
        <v>70</v>
      </c>
      <c r="D6" s="64">
        <f>SUM(D5:D5)</f>
        <v>0</v>
      </c>
      <c r="E6" s="64">
        <f>SUM(E5:E5)</f>
        <v>70</v>
      </c>
      <c r="H6" s="54" t="s">
        <v>22</v>
      </c>
    </row>
    <row r="7" spans="1:8" ht="15" customHeight="1" x14ac:dyDescent="0.25">
      <c r="C7" s="65"/>
      <c r="D7" s="65"/>
      <c r="E7" s="65"/>
    </row>
    <row r="8" spans="1:8" ht="15" customHeight="1" x14ac:dyDescent="0.3">
      <c r="A8" s="58" t="s">
        <v>197</v>
      </c>
      <c r="C8" s="66"/>
      <c r="D8" s="66"/>
      <c r="E8" s="66"/>
    </row>
    <row r="9" spans="1:8" ht="15" customHeight="1" x14ac:dyDescent="0.25">
      <c r="A9" s="61" t="s">
        <v>218</v>
      </c>
      <c r="B9" s="54" t="s">
        <v>132</v>
      </c>
      <c r="C9" s="62">
        <v>61</v>
      </c>
      <c r="D9" s="62">
        <v>0</v>
      </c>
      <c r="E9" s="62">
        <v>61</v>
      </c>
      <c r="F9" s="57">
        <v>203583</v>
      </c>
    </row>
    <row r="10" spans="1:8" ht="15" customHeight="1" x14ac:dyDescent="0.25">
      <c r="C10" s="64">
        <f>SUM(C9:C9)</f>
        <v>61</v>
      </c>
      <c r="D10" s="64">
        <f>SUM(D9:D9)</f>
        <v>0</v>
      </c>
      <c r="E10" s="64">
        <f>SUM(E9:E9)</f>
        <v>61</v>
      </c>
    </row>
    <row r="11" spans="1:8" ht="15" customHeight="1" x14ac:dyDescent="0.25">
      <c r="C11" s="65"/>
      <c r="D11" s="65"/>
      <c r="E11" s="65"/>
    </row>
    <row r="12" spans="1:8" ht="15" customHeight="1" x14ac:dyDescent="0.3">
      <c r="A12" s="58" t="s">
        <v>208</v>
      </c>
      <c r="C12" s="66"/>
      <c r="D12" s="66"/>
      <c r="E12" s="66"/>
    </row>
    <row r="13" spans="1:8" ht="15" customHeight="1" x14ac:dyDescent="0.25">
      <c r="A13" s="61" t="s">
        <v>568</v>
      </c>
      <c r="B13" s="54" t="s">
        <v>569</v>
      </c>
      <c r="C13" s="66">
        <v>21</v>
      </c>
      <c r="D13" s="66">
        <v>4.2</v>
      </c>
      <c r="E13" s="66">
        <v>25.2</v>
      </c>
      <c r="F13" s="57" t="s">
        <v>61</v>
      </c>
    </row>
    <row r="14" spans="1:8" ht="15" customHeight="1" x14ac:dyDescent="0.25">
      <c r="A14" s="61" t="s">
        <v>47</v>
      </c>
      <c r="B14" s="54" t="s">
        <v>570</v>
      </c>
      <c r="C14" s="66">
        <v>90.35</v>
      </c>
      <c r="D14" s="66">
        <v>4.5199999999999996</v>
      </c>
      <c r="E14" s="66">
        <v>94.87</v>
      </c>
      <c r="F14" s="57">
        <v>203584</v>
      </c>
    </row>
    <row r="15" spans="1:8" ht="15" customHeight="1" x14ac:dyDescent="0.25">
      <c r="A15" s="61" t="s">
        <v>571</v>
      </c>
      <c r="B15" s="54" t="s">
        <v>572</v>
      </c>
      <c r="C15" s="62">
        <v>20.64</v>
      </c>
      <c r="D15" s="62">
        <v>4.13</v>
      </c>
      <c r="E15" s="62">
        <v>24.77</v>
      </c>
      <c r="F15" s="57" t="s">
        <v>61</v>
      </c>
      <c r="G15" s="63"/>
    </row>
    <row r="16" spans="1:8" ht="15" customHeight="1" x14ac:dyDescent="0.25">
      <c r="A16" s="61" t="s">
        <v>221</v>
      </c>
      <c r="B16" s="54" t="s">
        <v>573</v>
      </c>
      <c r="C16" s="62">
        <v>29.64</v>
      </c>
      <c r="D16" s="62">
        <v>5.93</v>
      </c>
      <c r="E16" s="62">
        <v>35.57</v>
      </c>
      <c r="F16" s="57" t="s">
        <v>61</v>
      </c>
      <c r="G16" s="63"/>
    </row>
    <row r="17" spans="1:7" s="69" customFormat="1" ht="15" customHeight="1" x14ac:dyDescent="0.3">
      <c r="B17" s="70"/>
      <c r="C17" s="64">
        <f>SUM(C13:C16)</f>
        <v>161.63</v>
      </c>
      <c r="D17" s="64">
        <f>SUM(D13:D16)</f>
        <v>18.779999999999998</v>
      </c>
      <c r="E17" s="64">
        <f>SUM(E13:E16)</f>
        <v>180.41</v>
      </c>
      <c r="F17" s="71"/>
      <c r="G17" s="72"/>
    </row>
    <row r="18" spans="1:7" s="69" customFormat="1" ht="15" customHeight="1" x14ac:dyDescent="0.3">
      <c r="B18" s="70"/>
      <c r="C18" s="65"/>
      <c r="D18" s="65"/>
      <c r="E18" s="65"/>
      <c r="F18" s="71"/>
      <c r="G18" s="72"/>
    </row>
    <row r="19" spans="1:7" ht="15" customHeight="1" x14ac:dyDescent="0.3">
      <c r="A19" s="58" t="s">
        <v>225</v>
      </c>
      <c r="C19" s="66"/>
      <c r="D19" s="66"/>
      <c r="E19" s="66"/>
    </row>
    <row r="20" spans="1:7" ht="15" customHeight="1" x14ac:dyDescent="0.25">
      <c r="A20" s="61" t="s">
        <v>47</v>
      </c>
      <c r="B20" s="54" t="s">
        <v>574</v>
      </c>
      <c r="C20" s="66">
        <v>138.38999999999999</v>
      </c>
      <c r="D20" s="66">
        <v>27.68</v>
      </c>
      <c r="E20" s="66">
        <v>166.07</v>
      </c>
      <c r="F20" s="57">
        <v>203584</v>
      </c>
    </row>
    <row r="21" spans="1:7" ht="15" customHeight="1" x14ac:dyDescent="0.25">
      <c r="A21" s="75"/>
      <c r="B21" s="69"/>
      <c r="C21" s="64">
        <f>SUM(C20:C20)</f>
        <v>138.38999999999999</v>
      </c>
      <c r="D21" s="64">
        <f>SUM(D20:D20)</f>
        <v>27.68</v>
      </c>
      <c r="E21" s="64">
        <f>SUM(E20:E20)</f>
        <v>166.07</v>
      </c>
    </row>
    <row r="22" spans="1:7" ht="15" customHeight="1" x14ac:dyDescent="0.25">
      <c r="A22" s="75"/>
      <c r="B22" s="69"/>
      <c r="C22" s="65"/>
      <c r="D22" s="65"/>
      <c r="E22" s="65"/>
    </row>
    <row r="23" spans="1:7" ht="15" customHeight="1" x14ac:dyDescent="0.3">
      <c r="A23" s="58" t="s">
        <v>244</v>
      </c>
      <c r="C23" s="66"/>
      <c r="D23" s="66"/>
      <c r="E23" s="66"/>
    </row>
    <row r="24" spans="1:7" ht="15" customHeight="1" x14ac:dyDescent="0.25">
      <c r="A24" s="61" t="s">
        <v>246</v>
      </c>
      <c r="B24" s="54" t="s">
        <v>575</v>
      </c>
      <c r="C24" s="66">
        <v>78.3</v>
      </c>
      <c r="D24" s="66"/>
      <c r="E24" s="66">
        <v>78.3</v>
      </c>
      <c r="F24" s="57">
        <v>203585</v>
      </c>
    </row>
    <row r="25" spans="1:7" ht="15" customHeight="1" x14ac:dyDescent="0.25">
      <c r="A25" s="75"/>
      <c r="B25" s="69"/>
      <c r="C25" s="64">
        <f>SUM(C24:C24)</f>
        <v>78.3</v>
      </c>
      <c r="D25" s="64">
        <f>SUM(D24:D24)</f>
        <v>0</v>
      </c>
      <c r="E25" s="64">
        <f>SUM(E24:E24)</f>
        <v>78.3</v>
      </c>
    </row>
    <row r="26" spans="1:7" ht="15" customHeight="1" x14ac:dyDescent="0.25">
      <c r="A26" s="75"/>
      <c r="B26" s="69"/>
      <c r="C26" s="65"/>
      <c r="D26" s="65"/>
      <c r="E26" s="65"/>
    </row>
    <row r="27" spans="1:7" ht="15" customHeight="1" x14ac:dyDescent="0.3">
      <c r="A27" s="58" t="s">
        <v>259</v>
      </c>
      <c r="C27" s="65"/>
      <c r="D27" s="65"/>
      <c r="E27" s="86"/>
      <c r="F27" s="54"/>
      <c r="G27" s="54"/>
    </row>
    <row r="28" spans="1:7" ht="15" customHeight="1" x14ac:dyDescent="0.25">
      <c r="A28" s="88" t="s">
        <v>86</v>
      </c>
      <c r="B28" s="89" t="s">
        <v>576</v>
      </c>
      <c r="C28" s="86">
        <v>12856.3</v>
      </c>
      <c r="D28" s="86"/>
      <c r="E28" s="86">
        <v>12856.3</v>
      </c>
      <c r="F28" s="54" t="s">
        <v>109</v>
      </c>
      <c r="G28" s="54"/>
    </row>
    <row r="29" spans="1:7" ht="15" customHeight="1" x14ac:dyDescent="0.25">
      <c r="A29" s="88" t="s">
        <v>110</v>
      </c>
      <c r="B29" s="89" t="s">
        <v>577</v>
      </c>
      <c r="C29" s="86">
        <v>4253.42</v>
      </c>
      <c r="D29" s="86"/>
      <c r="E29" s="90">
        <v>4253.42</v>
      </c>
      <c r="F29" s="54">
        <v>203586</v>
      </c>
      <c r="G29" s="54"/>
    </row>
    <row r="30" spans="1:7" ht="15" customHeight="1" x14ac:dyDescent="0.25">
      <c r="A30" s="88" t="s">
        <v>112</v>
      </c>
      <c r="B30" s="89" t="s">
        <v>578</v>
      </c>
      <c r="C30" s="86">
        <v>4415.47</v>
      </c>
      <c r="D30" s="86"/>
      <c r="E30" s="65">
        <v>4415.47</v>
      </c>
      <c r="F30" s="54">
        <v>203587</v>
      </c>
      <c r="G30" s="54"/>
    </row>
    <row r="31" spans="1:7" ht="15" customHeight="1" x14ac:dyDescent="0.25">
      <c r="C31" s="64">
        <f>SUM(C28:C30)</f>
        <v>21525.190000000002</v>
      </c>
      <c r="D31" s="64">
        <v>0</v>
      </c>
      <c r="E31" s="64">
        <f>SUM(E28:E30)</f>
        <v>21525.190000000002</v>
      </c>
      <c r="F31" s="54"/>
      <c r="G31" s="54"/>
    </row>
    <row r="32" spans="1:7" ht="15" customHeight="1" x14ac:dyDescent="0.25">
      <c r="C32" s="54"/>
      <c r="D32" s="54"/>
      <c r="E32" s="54"/>
      <c r="F32" s="54"/>
      <c r="G32" s="54"/>
    </row>
    <row r="33" spans="1:7" ht="15" customHeight="1" x14ac:dyDescent="0.25">
      <c r="B33" s="92" t="s">
        <v>114</v>
      </c>
      <c r="C33" s="64">
        <f>SUM(+C6+C17+C10+C21+C25+C31)</f>
        <v>22034.510000000002</v>
      </c>
      <c r="D33" s="64">
        <f>SUM(+D6+D17+D10+D21+D25+D31)</f>
        <v>46.459999999999994</v>
      </c>
      <c r="E33" s="64">
        <f>SUM(+E6+E17+E10+E21+E25+E31)</f>
        <v>22080.97</v>
      </c>
      <c r="G33" s="85"/>
    </row>
    <row r="34" spans="1:7" ht="15" customHeight="1" x14ac:dyDescent="0.25">
      <c r="B34" s="93"/>
      <c r="C34" s="65"/>
      <c r="D34" s="65"/>
      <c r="E34" s="65"/>
      <c r="G34" s="85"/>
    </row>
    <row r="35" spans="1:7" ht="15" customHeight="1" x14ac:dyDescent="0.25">
      <c r="A35" s="61"/>
      <c r="C35" s="62"/>
    </row>
    <row r="36" spans="1:7" ht="15" customHeight="1" x14ac:dyDescent="0.25">
      <c r="A36" s="98"/>
      <c r="B36" s="99"/>
      <c r="C36" s="62"/>
    </row>
    <row r="37" spans="1:7" ht="15" customHeight="1" x14ac:dyDescent="0.25">
      <c r="A37" s="100"/>
    </row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spans="1:9" ht="15" customHeight="1" x14ac:dyDescent="0.25">
      <c r="H49" s="88"/>
    </row>
    <row r="50" spans="1:9" ht="15" customHeight="1" x14ac:dyDescent="0.25">
      <c r="I50" s="88"/>
    </row>
    <row r="51" spans="1:9" ht="15" customHeight="1" x14ac:dyDescent="0.25">
      <c r="I51" s="88"/>
    </row>
    <row r="52" spans="1:9" s="88" customFormat="1" ht="15" customHeight="1" x14ac:dyDescent="0.25">
      <c r="A52" s="54"/>
      <c r="B52" s="54"/>
      <c r="C52" s="56"/>
      <c r="D52" s="56"/>
      <c r="E52" s="56"/>
      <c r="F52" s="57"/>
      <c r="G52" s="53"/>
      <c r="H52" s="54"/>
      <c r="I52" s="54"/>
    </row>
    <row r="53" spans="1:9" s="88" customFormat="1" x14ac:dyDescent="0.25">
      <c r="A53" s="54"/>
      <c r="B53" s="54"/>
      <c r="C53" s="56"/>
      <c r="D53" s="56"/>
      <c r="E53" s="56"/>
      <c r="F53" s="57"/>
      <c r="G53" s="53"/>
      <c r="H53" s="54"/>
      <c r="I53" s="54"/>
    </row>
    <row r="54" spans="1:9" s="88" customFormat="1" x14ac:dyDescent="0.25">
      <c r="A54" s="54"/>
      <c r="B54" s="54"/>
      <c r="C54" s="56"/>
      <c r="D54" s="56"/>
      <c r="E54" s="56"/>
      <c r="F54" s="57"/>
      <c r="G54" s="53"/>
      <c r="H54" s="54"/>
      <c r="I54" s="54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zoomScaleNormal="100" workbookViewId="0">
      <selection activeCell="D13" sqref="D13"/>
    </sheetView>
  </sheetViews>
  <sheetFormatPr defaultColWidth="8.8984375" defaultRowHeight="13.85" x14ac:dyDescent="0.25"/>
  <cols>
    <col min="1" max="1" width="36.8984375" style="54" customWidth="1"/>
    <col min="2" max="2" width="38.8984375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38.8984375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38.8984375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38.8984375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38.8984375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38.8984375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38.8984375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38.8984375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38.8984375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38.8984375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38.8984375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38.8984375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38.8984375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38.8984375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38.8984375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38.8984375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38.8984375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38.8984375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38.8984375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38.8984375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38.8984375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38.8984375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38.8984375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38.8984375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38.8984375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38.8984375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38.8984375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38.8984375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38.8984375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38.8984375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38.8984375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38.8984375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38.8984375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38.8984375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38.8984375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38.8984375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38.8984375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38.8984375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38.8984375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38.8984375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38.8984375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38.8984375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38.8984375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38.8984375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38.8984375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38.8984375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38.8984375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38.8984375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38.8984375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38.8984375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38.8984375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38.8984375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38.8984375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38.8984375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38.8984375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38.8984375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38.8984375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38.8984375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38.8984375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38.8984375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38.8984375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38.8984375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38.8984375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38.8984375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43831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531</v>
      </c>
      <c r="B6" s="54" t="s">
        <v>579</v>
      </c>
      <c r="C6" s="62">
        <v>13.08</v>
      </c>
      <c r="D6" s="62">
        <v>2.62</v>
      </c>
      <c r="E6" s="62">
        <v>15.7</v>
      </c>
      <c r="F6" s="57">
        <v>203588</v>
      </c>
    </row>
    <row r="7" spans="1:8" ht="29.95" customHeight="1" x14ac:dyDescent="0.25">
      <c r="A7" s="61" t="s">
        <v>580</v>
      </c>
      <c r="B7" s="76" t="s">
        <v>581</v>
      </c>
      <c r="C7" s="62">
        <v>497</v>
      </c>
      <c r="D7" s="62">
        <v>99.4</v>
      </c>
      <c r="E7" s="62">
        <v>596.4</v>
      </c>
      <c r="F7" s="57">
        <v>203589</v>
      </c>
    </row>
    <row r="8" spans="1:8" ht="15" customHeight="1" x14ac:dyDescent="0.25">
      <c r="A8" s="54" t="s">
        <v>32</v>
      </c>
      <c r="B8" s="54" t="s">
        <v>503</v>
      </c>
      <c r="C8" s="62">
        <v>18</v>
      </c>
      <c r="D8" s="62">
        <v>3.6</v>
      </c>
      <c r="E8" s="62">
        <v>21.6</v>
      </c>
      <c r="F8" s="57" t="s">
        <v>8</v>
      </c>
    </row>
    <row r="9" spans="1:8" ht="15" customHeight="1" x14ac:dyDescent="0.25">
      <c r="A9" s="61" t="s">
        <v>12</v>
      </c>
      <c r="B9" s="54" t="s">
        <v>13</v>
      </c>
      <c r="C9" s="62">
        <v>20.64</v>
      </c>
      <c r="D9" s="62">
        <v>4.13</v>
      </c>
      <c r="E9" s="62">
        <v>24.77</v>
      </c>
      <c r="F9" s="57" t="s">
        <v>8</v>
      </c>
      <c r="G9" s="63"/>
    </row>
    <row r="10" spans="1:8" ht="15" customHeight="1" x14ac:dyDescent="0.25">
      <c r="A10" s="61" t="s">
        <v>12</v>
      </c>
      <c r="B10" s="54" t="s">
        <v>13</v>
      </c>
      <c r="C10" s="62">
        <v>55.07</v>
      </c>
      <c r="D10" s="62">
        <v>11.01</v>
      </c>
      <c r="E10" s="62">
        <v>66.08</v>
      </c>
      <c r="F10" s="57" t="s">
        <v>8</v>
      </c>
      <c r="G10" s="63"/>
    </row>
    <row r="11" spans="1:8" ht="15" customHeight="1" x14ac:dyDescent="0.25">
      <c r="C11" s="64">
        <f>SUM(C5:C10)</f>
        <v>1217.79</v>
      </c>
      <c r="D11" s="64">
        <f>SUM(D5:D10)</f>
        <v>120.76</v>
      </c>
      <c r="E11" s="64">
        <f>SUM(E5:E10)</f>
        <v>1338.5499999999997</v>
      </c>
      <c r="H11" s="54" t="s">
        <v>22</v>
      </c>
    </row>
    <row r="12" spans="1:8" ht="15" customHeight="1" x14ac:dyDescent="0.25">
      <c r="C12" s="65"/>
      <c r="D12" s="65"/>
      <c r="E12" s="65"/>
    </row>
    <row r="13" spans="1:8" ht="15" customHeight="1" x14ac:dyDescent="0.3">
      <c r="A13" s="58" t="s">
        <v>197</v>
      </c>
      <c r="C13" s="66"/>
      <c r="D13" s="66"/>
      <c r="E13" s="66"/>
    </row>
    <row r="14" spans="1:8" ht="15" customHeight="1" x14ac:dyDescent="0.25">
      <c r="A14" s="61" t="s">
        <v>26</v>
      </c>
      <c r="B14" s="54" t="s">
        <v>27</v>
      </c>
      <c r="C14" s="62">
        <v>7.94</v>
      </c>
      <c r="D14" s="62"/>
      <c r="E14" s="62">
        <v>7.94</v>
      </c>
      <c r="F14" s="57" t="s">
        <v>8</v>
      </c>
    </row>
    <row r="15" spans="1:8" ht="15" customHeight="1" x14ac:dyDescent="0.25">
      <c r="A15" s="61" t="s">
        <v>582</v>
      </c>
      <c r="B15" s="54" t="s">
        <v>583</v>
      </c>
      <c r="C15" s="62">
        <v>435</v>
      </c>
      <c r="D15" s="62">
        <v>87</v>
      </c>
      <c r="E15" s="62">
        <v>522</v>
      </c>
      <c r="F15" s="57">
        <v>203590</v>
      </c>
    </row>
    <row r="16" spans="1:8" ht="15" customHeight="1" x14ac:dyDescent="0.25">
      <c r="A16" s="61" t="s">
        <v>531</v>
      </c>
      <c r="B16" s="54" t="s">
        <v>584</v>
      </c>
      <c r="C16" s="62">
        <v>17.02</v>
      </c>
      <c r="D16" s="62">
        <v>3.4</v>
      </c>
      <c r="E16" s="62">
        <v>20.420000000000002</v>
      </c>
      <c r="F16" s="57">
        <v>203588</v>
      </c>
    </row>
    <row r="17" spans="1:7" ht="15" customHeight="1" x14ac:dyDescent="0.25">
      <c r="A17" s="61" t="s">
        <v>28</v>
      </c>
      <c r="B17" s="54" t="s">
        <v>29</v>
      </c>
      <c r="C17" s="62">
        <v>7.48</v>
      </c>
      <c r="D17" s="62">
        <v>1.5</v>
      </c>
      <c r="E17" s="62">
        <v>8.98</v>
      </c>
      <c r="F17" s="57">
        <v>203591</v>
      </c>
      <c r="G17" s="63"/>
    </row>
    <row r="18" spans="1:7" ht="15" customHeight="1" x14ac:dyDescent="0.25">
      <c r="A18" s="54" t="s">
        <v>30</v>
      </c>
      <c r="B18" s="54" t="s">
        <v>585</v>
      </c>
      <c r="C18" s="62">
        <v>15.28</v>
      </c>
      <c r="D18" s="62">
        <v>3.05</v>
      </c>
      <c r="E18" s="62">
        <v>18.329999999999998</v>
      </c>
      <c r="F18" s="67" t="s">
        <v>8</v>
      </c>
    </row>
    <row r="19" spans="1:7" ht="15" customHeight="1" x14ac:dyDescent="0.25">
      <c r="A19" s="54" t="s">
        <v>398</v>
      </c>
      <c r="B19" s="54" t="s">
        <v>586</v>
      </c>
      <c r="C19" s="62">
        <v>275.83</v>
      </c>
      <c r="D19" s="62">
        <v>55.17</v>
      </c>
      <c r="E19" s="62">
        <v>331</v>
      </c>
      <c r="F19" s="67">
        <v>203594</v>
      </c>
    </row>
    <row r="20" spans="1:7" ht="15" customHeight="1" x14ac:dyDescent="0.25">
      <c r="A20" s="54" t="s">
        <v>202</v>
      </c>
      <c r="B20" s="54" t="s">
        <v>587</v>
      </c>
      <c r="C20" s="62">
        <v>6.37</v>
      </c>
      <c r="D20" s="62">
        <v>1.27</v>
      </c>
      <c r="E20" s="62">
        <v>7.64</v>
      </c>
      <c r="F20" s="67">
        <v>203592</v>
      </c>
    </row>
    <row r="21" spans="1:7" ht="15" customHeight="1" x14ac:dyDescent="0.25">
      <c r="A21" s="54" t="s">
        <v>32</v>
      </c>
      <c r="B21" s="54" t="s">
        <v>588</v>
      </c>
      <c r="C21" s="62">
        <v>61.68</v>
      </c>
      <c r="D21" s="62">
        <v>12.34</v>
      </c>
      <c r="E21" s="62">
        <v>74.02</v>
      </c>
      <c r="F21" s="57" t="s">
        <v>8</v>
      </c>
    </row>
    <row r="22" spans="1:7" ht="15" customHeight="1" x14ac:dyDescent="0.25">
      <c r="C22" s="64">
        <f>SUM(C14:C21)</f>
        <v>826.59999999999991</v>
      </c>
      <c r="D22" s="64">
        <f>SUM(D14:D21)</f>
        <v>163.73000000000002</v>
      </c>
      <c r="E22" s="64">
        <f>SUM(E14:E21)</f>
        <v>990.33</v>
      </c>
    </row>
    <row r="23" spans="1:7" ht="15" customHeight="1" x14ac:dyDescent="0.25">
      <c r="C23" s="65"/>
      <c r="D23" s="65"/>
      <c r="E23" s="65"/>
    </row>
    <row r="24" spans="1:7" ht="15" customHeight="1" x14ac:dyDescent="0.3">
      <c r="A24" s="58" t="s">
        <v>208</v>
      </c>
      <c r="C24" s="66"/>
      <c r="D24" s="66"/>
      <c r="E24" s="66"/>
    </row>
    <row r="25" spans="1:7" ht="15" customHeight="1" x14ac:dyDescent="0.25">
      <c r="A25" s="61" t="s">
        <v>6</v>
      </c>
      <c r="B25" s="54" t="s">
        <v>7</v>
      </c>
      <c r="C25" s="66">
        <v>466</v>
      </c>
      <c r="D25" s="66"/>
      <c r="E25" s="66">
        <v>466</v>
      </c>
      <c r="F25" s="57" t="s">
        <v>8</v>
      </c>
    </row>
    <row r="26" spans="1:7" ht="15" customHeight="1" x14ac:dyDescent="0.25">
      <c r="A26" s="61" t="s">
        <v>12</v>
      </c>
      <c r="B26" s="54" t="s">
        <v>13</v>
      </c>
      <c r="C26" s="62">
        <v>101.62</v>
      </c>
      <c r="D26" s="62">
        <v>20.32</v>
      </c>
      <c r="E26" s="62">
        <v>121.94</v>
      </c>
      <c r="F26" s="57" t="s">
        <v>8</v>
      </c>
      <c r="G26" s="63"/>
    </row>
    <row r="27" spans="1:7" ht="15" customHeight="1" x14ac:dyDescent="0.25">
      <c r="A27" s="61" t="s">
        <v>47</v>
      </c>
      <c r="B27" s="54" t="s">
        <v>589</v>
      </c>
      <c r="C27" s="62">
        <v>99.37</v>
      </c>
      <c r="D27" s="62">
        <v>4.97</v>
      </c>
      <c r="E27" s="62">
        <v>104.34</v>
      </c>
      <c r="F27" s="57">
        <v>203593</v>
      </c>
      <c r="G27" s="63"/>
    </row>
    <row r="28" spans="1:7" ht="15" customHeight="1" x14ac:dyDescent="0.25">
      <c r="A28" s="61" t="s">
        <v>590</v>
      </c>
      <c r="B28" s="54" t="s">
        <v>591</v>
      </c>
      <c r="C28" s="62">
        <v>62</v>
      </c>
      <c r="D28" s="62"/>
      <c r="E28" s="62">
        <v>62</v>
      </c>
      <c r="F28" s="57">
        <v>203595</v>
      </c>
      <c r="G28" s="63"/>
    </row>
    <row r="29" spans="1:7" ht="15" customHeight="1" x14ac:dyDescent="0.25">
      <c r="A29" s="61" t="s">
        <v>592</v>
      </c>
      <c r="B29" s="54" t="s">
        <v>593</v>
      </c>
      <c r="C29" s="62">
        <v>40</v>
      </c>
      <c r="D29" s="62"/>
      <c r="E29" s="62">
        <v>40</v>
      </c>
      <c r="F29" s="57" t="s">
        <v>61</v>
      </c>
      <c r="G29" s="63"/>
    </row>
    <row r="30" spans="1:7" ht="15" customHeight="1" x14ac:dyDescent="0.25">
      <c r="A30" s="61" t="s">
        <v>218</v>
      </c>
      <c r="B30" s="54" t="s">
        <v>205</v>
      </c>
      <c r="C30" s="62">
        <v>18.100000000000001</v>
      </c>
      <c r="D30" s="62"/>
      <c r="E30" s="62">
        <v>18.100000000000001</v>
      </c>
      <c r="F30" s="57">
        <v>203596</v>
      </c>
      <c r="G30" s="63"/>
    </row>
    <row r="31" spans="1:7" ht="15" customHeight="1" x14ac:dyDescent="0.25">
      <c r="A31" s="61" t="s">
        <v>538</v>
      </c>
      <c r="B31" s="54" t="s">
        <v>594</v>
      </c>
      <c r="C31" s="62">
        <v>15</v>
      </c>
      <c r="D31" s="62">
        <v>3</v>
      </c>
      <c r="E31" s="62">
        <v>18</v>
      </c>
      <c r="F31" s="57" t="s">
        <v>8</v>
      </c>
      <c r="G31" s="63"/>
    </row>
    <row r="32" spans="1:7" s="69" customFormat="1" ht="15" customHeight="1" x14ac:dyDescent="0.3">
      <c r="B32" s="70"/>
      <c r="C32" s="64">
        <f>SUM(C25:C31)</f>
        <v>802.09</v>
      </c>
      <c r="D32" s="64">
        <f>SUM(D25:D31)</f>
        <v>28.29</v>
      </c>
      <c r="E32" s="64">
        <f>SUM(E25:E31)</f>
        <v>830.38000000000011</v>
      </c>
      <c r="F32" s="71"/>
      <c r="G32" s="72"/>
    </row>
    <row r="33" spans="1:7" s="69" customFormat="1" ht="15" customHeight="1" x14ac:dyDescent="0.3">
      <c r="B33" s="70"/>
      <c r="C33" s="65"/>
      <c r="D33" s="65"/>
      <c r="E33" s="65"/>
      <c r="F33" s="71"/>
      <c r="G33" s="72"/>
    </row>
    <row r="34" spans="1:7" ht="15" customHeight="1" x14ac:dyDescent="0.3">
      <c r="A34" s="58" t="s">
        <v>225</v>
      </c>
      <c r="C34" s="66"/>
      <c r="D34" s="66"/>
      <c r="E34" s="66"/>
    </row>
    <row r="35" spans="1:7" ht="15" customHeight="1" x14ac:dyDescent="0.25">
      <c r="A35" s="61" t="s">
        <v>6</v>
      </c>
      <c r="B35" s="54" t="s">
        <v>7</v>
      </c>
      <c r="C35" s="66">
        <v>191</v>
      </c>
      <c r="D35" s="66"/>
      <c r="E35" s="66">
        <v>191</v>
      </c>
      <c r="F35" s="57" t="s">
        <v>8</v>
      </c>
    </row>
    <row r="36" spans="1:7" ht="15" customHeight="1" x14ac:dyDescent="0.25">
      <c r="A36" s="61" t="s">
        <v>48</v>
      </c>
      <c r="B36" s="54" t="s">
        <v>13</v>
      </c>
      <c r="C36" s="62">
        <v>101.62</v>
      </c>
      <c r="D36" s="62">
        <v>20.32</v>
      </c>
      <c r="E36" s="62">
        <v>121.94</v>
      </c>
      <c r="F36" s="73" t="s">
        <v>8</v>
      </c>
      <c r="G36" s="63"/>
    </row>
    <row r="37" spans="1:7" ht="15" customHeight="1" x14ac:dyDescent="0.25">
      <c r="A37" s="61" t="s">
        <v>134</v>
      </c>
      <c r="B37" s="54" t="s">
        <v>595</v>
      </c>
      <c r="C37" s="62">
        <v>87.75</v>
      </c>
      <c r="D37" s="62"/>
      <c r="E37" s="62">
        <v>87.75</v>
      </c>
      <c r="F37" s="73">
        <v>203597</v>
      </c>
      <c r="G37" s="63"/>
    </row>
    <row r="38" spans="1:7" ht="15" customHeight="1" x14ac:dyDescent="0.25">
      <c r="A38" s="61" t="s">
        <v>47</v>
      </c>
      <c r="B38" s="54" t="s">
        <v>589</v>
      </c>
      <c r="C38" s="62">
        <v>205.49</v>
      </c>
      <c r="D38" s="62">
        <v>41.1</v>
      </c>
      <c r="E38" s="62">
        <v>246.59</v>
      </c>
      <c r="F38" s="73">
        <v>203593</v>
      </c>
      <c r="G38" s="63"/>
    </row>
    <row r="39" spans="1:7" ht="15" customHeight="1" x14ac:dyDescent="0.25">
      <c r="A39" s="61" t="s">
        <v>531</v>
      </c>
      <c r="B39" s="54" t="s">
        <v>596</v>
      </c>
      <c r="C39" s="62">
        <v>10.86</v>
      </c>
      <c r="D39" s="62">
        <v>2.17</v>
      </c>
      <c r="E39" s="62">
        <v>13.03</v>
      </c>
      <c r="F39" s="73">
        <v>203588</v>
      </c>
      <c r="G39" s="63"/>
    </row>
    <row r="40" spans="1:7" ht="15" customHeight="1" x14ac:dyDescent="0.25">
      <c r="A40" s="61" t="s">
        <v>597</v>
      </c>
      <c r="B40" s="61" t="s">
        <v>598</v>
      </c>
      <c r="C40" s="62">
        <v>520</v>
      </c>
      <c r="D40" s="62">
        <v>104</v>
      </c>
      <c r="E40" s="62">
        <v>624</v>
      </c>
      <c r="F40" s="73">
        <v>203598</v>
      </c>
      <c r="G40" s="63"/>
    </row>
    <row r="41" spans="1:7" ht="15" customHeight="1" x14ac:dyDescent="0.25">
      <c r="A41" s="61" t="s">
        <v>164</v>
      </c>
      <c r="B41" s="54" t="s">
        <v>165</v>
      </c>
      <c r="C41" s="62">
        <v>35</v>
      </c>
      <c r="D41" s="62">
        <v>7</v>
      </c>
      <c r="E41" s="62">
        <v>42</v>
      </c>
      <c r="F41" s="73">
        <v>203599</v>
      </c>
      <c r="G41" s="74"/>
    </row>
    <row r="42" spans="1:7" ht="15" customHeight="1" x14ac:dyDescent="0.25">
      <c r="A42" s="75"/>
      <c r="B42" s="69"/>
      <c r="C42" s="64">
        <f>SUM(C35:C41)</f>
        <v>1151.72</v>
      </c>
      <c r="D42" s="64">
        <f>SUM(D35:D41)</f>
        <v>174.59</v>
      </c>
      <c r="E42" s="64">
        <f>SUM(E35:E41)</f>
        <v>1326.31</v>
      </c>
    </row>
    <row r="43" spans="1:7" ht="15" customHeight="1" x14ac:dyDescent="0.25">
      <c r="A43" s="75"/>
      <c r="B43" s="69"/>
      <c r="C43" s="65"/>
      <c r="D43" s="65"/>
      <c r="E43" s="65"/>
    </row>
    <row r="44" spans="1:7" ht="15" customHeight="1" x14ac:dyDescent="0.3">
      <c r="A44" s="58" t="s">
        <v>228</v>
      </c>
      <c r="C44" s="65"/>
      <c r="D44" s="65"/>
      <c r="E44" s="65"/>
    </row>
    <row r="45" spans="1:7" ht="15" customHeight="1" x14ac:dyDescent="0.25">
      <c r="A45" s="61" t="s">
        <v>549</v>
      </c>
      <c r="B45" s="54" t="s">
        <v>599</v>
      </c>
      <c r="C45" s="65">
        <v>8</v>
      </c>
      <c r="D45" s="65"/>
      <c r="E45" s="65">
        <v>8</v>
      </c>
      <c r="F45" s="57" t="s">
        <v>8</v>
      </c>
    </row>
    <row r="46" spans="1:7" ht="15" customHeight="1" x14ac:dyDescent="0.25">
      <c r="C46" s="64">
        <f>SUM(C45:C45)</f>
        <v>8</v>
      </c>
      <c r="D46" s="64">
        <f>SUM(D45:D45)</f>
        <v>0</v>
      </c>
      <c r="E46" s="64">
        <f>SUM(E45:E45)</f>
        <v>8</v>
      </c>
    </row>
    <row r="47" spans="1:7" ht="15" customHeight="1" x14ac:dyDescent="0.25"/>
    <row r="48" spans="1:7" ht="15" customHeight="1" x14ac:dyDescent="0.3">
      <c r="A48" s="58" t="s">
        <v>240</v>
      </c>
      <c r="B48" s="61"/>
      <c r="C48" s="66"/>
      <c r="D48" s="66"/>
      <c r="E48" s="66"/>
    </row>
    <row r="49" spans="1:7" ht="15" customHeight="1" x14ac:dyDescent="0.25">
      <c r="A49" s="61" t="s">
        <v>6</v>
      </c>
      <c r="B49" s="61" t="s">
        <v>7</v>
      </c>
      <c r="C49" s="66">
        <v>552</v>
      </c>
      <c r="D49" s="66"/>
      <c r="E49" s="66">
        <v>552</v>
      </c>
      <c r="F49" s="57" t="s">
        <v>8</v>
      </c>
    </row>
    <row r="50" spans="1:7" x14ac:dyDescent="0.25">
      <c r="A50" s="61" t="s">
        <v>12</v>
      </c>
      <c r="B50" s="54" t="s">
        <v>13</v>
      </c>
      <c r="C50" s="62">
        <v>20.64</v>
      </c>
      <c r="D50" s="62">
        <v>4.13</v>
      </c>
      <c r="E50" s="62">
        <v>24.77</v>
      </c>
      <c r="F50" s="57" t="s">
        <v>8</v>
      </c>
      <c r="G50" s="63"/>
    </row>
    <row r="51" spans="1:7" ht="15" customHeight="1" x14ac:dyDescent="0.25">
      <c r="A51" s="61" t="s">
        <v>12</v>
      </c>
      <c r="B51" s="54" t="s">
        <v>13</v>
      </c>
      <c r="C51" s="62">
        <v>55.06</v>
      </c>
      <c r="D51" s="62">
        <v>11.02</v>
      </c>
      <c r="E51" s="62">
        <v>66.08</v>
      </c>
      <c r="F51" s="57" t="s">
        <v>8</v>
      </c>
      <c r="G51" s="63"/>
    </row>
    <row r="52" spans="1:7" ht="15" customHeight="1" x14ac:dyDescent="0.25">
      <c r="A52" s="61" t="s">
        <v>45</v>
      </c>
      <c r="B52" s="61" t="s">
        <v>600</v>
      </c>
      <c r="C52" s="62">
        <v>410</v>
      </c>
      <c r="D52" s="62">
        <v>82</v>
      </c>
      <c r="E52" s="62">
        <v>492</v>
      </c>
      <c r="F52" s="57">
        <v>203600</v>
      </c>
    </row>
    <row r="53" spans="1:7" ht="15" customHeight="1" x14ac:dyDescent="0.25">
      <c r="C53" s="64">
        <f>SUM(C49:C52)</f>
        <v>1037.7</v>
      </c>
      <c r="D53" s="64">
        <f>SUM(D49:D52)</f>
        <v>97.15</v>
      </c>
      <c r="E53" s="64">
        <f>SUM(E49:E52)</f>
        <v>1134.8499999999999</v>
      </c>
    </row>
    <row r="54" spans="1:7" ht="15" customHeight="1" x14ac:dyDescent="0.25">
      <c r="C54" s="65"/>
      <c r="D54" s="65"/>
      <c r="E54" s="65"/>
    </row>
    <row r="55" spans="1:7" ht="15" customHeight="1" x14ac:dyDescent="0.3">
      <c r="A55" s="58" t="s">
        <v>244</v>
      </c>
      <c r="C55" s="66"/>
      <c r="D55" s="66"/>
      <c r="E55" s="66"/>
    </row>
    <row r="56" spans="1:7" ht="15" customHeight="1" x14ac:dyDescent="0.25">
      <c r="A56" s="61" t="s">
        <v>6</v>
      </c>
      <c r="B56" s="54" t="s">
        <v>7</v>
      </c>
      <c r="C56" s="66">
        <v>300</v>
      </c>
      <c r="D56" s="66"/>
      <c r="E56" s="66">
        <v>300</v>
      </c>
      <c r="F56" s="57" t="s">
        <v>8</v>
      </c>
    </row>
    <row r="57" spans="1:7" ht="15" customHeight="1" x14ac:dyDescent="0.25">
      <c r="A57" s="61" t="s">
        <v>6</v>
      </c>
      <c r="B57" s="54" t="s">
        <v>7</v>
      </c>
      <c r="C57" s="66">
        <v>196</v>
      </c>
      <c r="D57" s="66"/>
      <c r="E57" s="66">
        <v>196</v>
      </c>
      <c r="F57" s="57" t="s">
        <v>8</v>
      </c>
    </row>
    <row r="58" spans="1:7" ht="15" customHeight="1" x14ac:dyDescent="0.25">
      <c r="A58" s="61" t="s">
        <v>6</v>
      </c>
      <c r="B58" s="54" t="s">
        <v>7</v>
      </c>
      <c r="C58" s="66">
        <v>119</v>
      </c>
      <c r="D58" s="66"/>
      <c r="E58" s="66">
        <v>119</v>
      </c>
      <c r="F58" s="57" t="s">
        <v>8</v>
      </c>
    </row>
    <row r="59" spans="1:7" ht="15" customHeight="1" x14ac:dyDescent="0.25">
      <c r="A59" s="61" t="s">
        <v>601</v>
      </c>
      <c r="B59" s="54" t="s">
        <v>602</v>
      </c>
      <c r="C59" s="66">
        <v>28.5</v>
      </c>
      <c r="D59" s="66">
        <v>5.7</v>
      </c>
      <c r="E59" s="66">
        <v>34.200000000000003</v>
      </c>
      <c r="F59" s="57">
        <v>109061</v>
      </c>
    </row>
    <row r="60" spans="1:7" ht="15" customHeight="1" x14ac:dyDescent="0.25">
      <c r="A60" s="54" t="s">
        <v>603</v>
      </c>
      <c r="B60" s="61" t="s">
        <v>604</v>
      </c>
      <c r="C60" s="66">
        <v>9557</v>
      </c>
      <c r="D60" s="66"/>
      <c r="E60" s="66">
        <v>9557</v>
      </c>
      <c r="F60" s="57" t="s">
        <v>8</v>
      </c>
    </row>
    <row r="61" spans="1:7" ht="15" customHeight="1" x14ac:dyDescent="0.25">
      <c r="A61" s="54" t="s">
        <v>32</v>
      </c>
      <c r="B61" s="84" t="s">
        <v>518</v>
      </c>
      <c r="C61" s="66">
        <v>30.49</v>
      </c>
      <c r="D61" s="66">
        <v>6.1</v>
      </c>
      <c r="E61" s="66">
        <v>36.590000000000003</v>
      </c>
      <c r="F61" s="57" t="s">
        <v>8</v>
      </c>
    </row>
    <row r="62" spans="1:7" ht="15" customHeight="1" x14ac:dyDescent="0.25">
      <c r="A62" s="61" t="s">
        <v>416</v>
      </c>
      <c r="B62" s="54" t="s">
        <v>605</v>
      </c>
      <c r="C62" s="66">
        <v>411.62</v>
      </c>
      <c r="D62" s="66">
        <v>82.32</v>
      </c>
      <c r="E62" s="66">
        <v>493.94</v>
      </c>
      <c r="F62" s="57" t="s">
        <v>8</v>
      </c>
    </row>
    <row r="63" spans="1:7" ht="15" customHeight="1" x14ac:dyDescent="0.25">
      <c r="A63" s="75"/>
      <c r="B63" s="69"/>
      <c r="C63" s="64">
        <f>SUM(C56:C62)</f>
        <v>10642.61</v>
      </c>
      <c r="D63" s="64">
        <f>SUM(D56:D62)</f>
        <v>94.11999999999999</v>
      </c>
      <c r="E63" s="64">
        <f>SUM(E56:E62)</f>
        <v>10736.730000000001</v>
      </c>
    </row>
    <row r="64" spans="1:7" ht="15" customHeight="1" x14ac:dyDescent="0.25">
      <c r="A64" s="75"/>
      <c r="B64" s="69"/>
      <c r="C64" s="65"/>
      <c r="D64" s="65"/>
      <c r="E64" s="65"/>
    </row>
    <row r="65" spans="1:7" ht="15" customHeight="1" x14ac:dyDescent="0.3">
      <c r="A65" s="80" t="s">
        <v>250</v>
      </c>
      <c r="B65" s="69"/>
      <c r="C65" s="65"/>
      <c r="D65" s="65"/>
      <c r="E65" s="65"/>
    </row>
    <row r="66" spans="1:7" ht="15" customHeight="1" x14ac:dyDescent="0.25">
      <c r="A66" s="96" t="s">
        <v>421</v>
      </c>
      <c r="B66" s="81" t="s">
        <v>606</v>
      </c>
      <c r="C66" s="65">
        <v>313.33</v>
      </c>
      <c r="D66" s="65">
        <v>62.67</v>
      </c>
      <c r="E66" s="65">
        <v>376</v>
      </c>
      <c r="F66" s="57">
        <v>109062</v>
      </c>
    </row>
    <row r="67" spans="1:7" ht="15" customHeight="1" x14ac:dyDescent="0.25">
      <c r="A67" s="75"/>
      <c r="B67" s="69"/>
      <c r="C67" s="64">
        <f>SUM(C66:C66)</f>
        <v>313.33</v>
      </c>
      <c r="D67" s="64">
        <f>SUM(D66:D66)</f>
        <v>62.67</v>
      </c>
      <c r="E67" s="64">
        <f>SUM(E66:E66)</f>
        <v>376</v>
      </c>
      <c r="G67" s="63"/>
    </row>
    <row r="68" spans="1:7" ht="15" customHeight="1" x14ac:dyDescent="0.25">
      <c r="A68" s="75"/>
      <c r="B68" s="69"/>
      <c r="C68" s="65"/>
      <c r="D68" s="65"/>
      <c r="E68" s="65"/>
      <c r="G68" s="63"/>
    </row>
    <row r="69" spans="1:7" ht="15" customHeight="1" x14ac:dyDescent="0.35">
      <c r="A69" s="6" t="s">
        <v>93</v>
      </c>
      <c r="B69" s="19"/>
      <c r="C69" s="14"/>
      <c r="D69" s="14"/>
      <c r="E69" s="14"/>
      <c r="F69" s="5"/>
      <c r="G69" s="63"/>
    </row>
    <row r="70" spans="1:7" ht="15" customHeight="1" x14ac:dyDescent="0.25">
      <c r="A70" s="54" t="s">
        <v>607</v>
      </c>
      <c r="B70" s="61" t="s">
        <v>608</v>
      </c>
      <c r="C70" s="66">
        <v>1000</v>
      </c>
      <c r="D70" s="66"/>
      <c r="E70" s="66">
        <v>1000</v>
      </c>
      <c r="F70" s="57">
        <v>109063</v>
      </c>
      <c r="G70" s="63"/>
    </row>
    <row r="71" spans="1:7" ht="15" customHeight="1" x14ac:dyDescent="0.35">
      <c r="A71" s="6"/>
      <c r="B71" s="19"/>
      <c r="C71" s="64">
        <f>SUM(C70:C70)</f>
        <v>1000</v>
      </c>
      <c r="D71" s="64">
        <f>SUM(D70:D70)</f>
        <v>0</v>
      </c>
      <c r="E71" s="64">
        <f>SUM(E70:E70)</f>
        <v>1000</v>
      </c>
      <c r="F71" s="5"/>
      <c r="G71" s="63"/>
    </row>
    <row r="72" spans="1:7" ht="15" customHeight="1" x14ac:dyDescent="0.35">
      <c r="A72" s="6"/>
      <c r="B72" s="19"/>
      <c r="C72" s="65"/>
      <c r="D72" s="65"/>
      <c r="E72" s="65"/>
      <c r="F72" s="5"/>
      <c r="G72" s="63"/>
    </row>
    <row r="73" spans="1:7" ht="15" customHeight="1" x14ac:dyDescent="0.35">
      <c r="A73" s="6" t="s">
        <v>496</v>
      </c>
      <c r="B73" s="19"/>
      <c r="C73" s="14"/>
      <c r="D73" s="14"/>
      <c r="E73" s="14"/>
      <c r="F73" s="5"/>
      <c r="G73" s="63"/>
    </row>
    <row r="74" spans="1:7" ht="15" customHeight="1" x14ac:dyDescent="0.35">
      <c r="B74" s="61"/>
      <c r="C74" s="66"/>
      <c r="D74" s="66"/>
      <c r="E74" s="66"/>
      <c r="F74" s="5"/>
      <c r="G74" s="63"/>
    </row>
    <row r="75" spans="1:7" ht="15" customHeight="1" x14ac:dyDescent="0.35">
      <c r="A75" s="6"/>
      <c r="B75" s="19"/>
      <c r="C75" s="64">
        <f>SUM(C74:C74)</f>
        <v>0</v>
      </c>
      <c r="D75" s="64">
        <f>SUM(D74:D74)</f>
        <v>0</v>
      </c>
      <c r="E75" s="64">
        <f>SUM(E74:E74)</f>
        <v>0</v>
      </c>
      <c r="G75" s="63"/>
    </row>
    <row r="76" spans="1:7" ht="15" customHeight="1" x14ac:dyDescent="0.3">
      <c r="A76" s="58" t="s">
        <v>227</v>
      </c>
      <c r="C76" s="77"/>
      <c r="D76" s="77"/>
      <c r="E76" s="77"/>
      <c r="G76" s="63"/>
    </row>
    <row r="77" spans="1:7" ht="15" customHeight="1" x14ac:dyDescent="0.25">
      <c r="A77" s="61" t="s">
        <v>609</v>
      </c>
      <c r="B77" s="54" t="s">
        <v>610</v>
      </c>
      <c r="C77" s="77">
        <v>533.88</v>
      </c>
      <c r="D77" s="77"/>
      <c r="E77" s="77">
        <v>533.88</v>
      </c>
      <c r="F77" s="57">
        <v>109064</v>
      </c>
      <c r="G77" s="63"/>
    </row>
    <row r="78" spans="1:7" ht="15" customHeight="1" x14ac:dyDescent="0.25">
      <c r="A78" s="61"/>
      <c r="C78" s="78">
        <f>SUM(C77:C77)</f>
        <v>533.88</v>
      </c>
      <c r="D78" s="78">
        <f>SUM(D77:D77)</f>
        <v>0</v>
      </c>
      <c r="E78" s="78">
        <f>SUM(E77:E77)</f>
        <v>533.88</v>
      </c>
      <c r="G78" s="63"/>
    </row>
    <row r="79" spans="1:7" ht="15" customHeight="1" x14ac:dyDescent="0.3">
      <c r="A79" s="58"/>
      <c r="B79" s="70"/>
      <c r="C79" s="65"/>
      <c r="D79" s="65"/>
      <c r="E79" s="65"/>
    </row>
    <row r="80" spans="1:7" ht="15" customHeight="1" x14ac:dyDescent="0.3">
      <c r="A80" s="82" t="s">
        <v>258</v>
      </c>
      <c r="B80" s="82"/>
      <c r="C80" s="66"/>
      <c r="D80" s="66"/>
      <c r="E80" s="66"/>
    </row>
    <row r="81" spans="1:9" ht="15" customHeight="1" x14ac:dyDescent="0.25">
      <c r="A81" s="54" t="s">
        <v>32</v>
      </c>
      <c r="B81" s="84" t="s">
        <v>518</v>
      </c>
      <c r="C81" s="66">
        <v>25.98</v>
      </c>
      <c r="D81" s="66">
        <v>5.19</v>
      </c>
      <c r="E81" s="66">
        <v>31.17</v>
      </c>
      <c r="F81" s="71" t="s">
        <v>8</v>
      </c>
      <c r="G81" s="63"/>
      <c r="I81" s="79"/>
    </row>
    <row r="82" spans="1:9" ht="15" customHeight="1" x14ac:dyDescent="0.25">
      <c r="C82" s="64">
        <f>SUM(C81:C81)</f>
        <v>25.98</v>
      </c>
      <c r="D82" s="64">
        <f>SUM(D81:D81)</f>
        <v>5.19</v>
      </c>
      <c r="E82" s="64">
        <f>SUM(E81:E81)</f>
        <v>31.17</v>
      </c>
      <c r="G82" s="63"/>
      <c r="I82" s="79"/>
    </row>
    <row r="83" spans="1:9" ht="15" customHeight="1" x14ac:dyDescent="0.25">
      <c r="C83" s="54"/>
      <c r="D83" s="54"/>
      <c r="E83" s="54"/>
      <c r="F83" s="54"/>
      <c r="G83" s="54"/>
    </row>
    <row r="84" spans="1:9" ht="15" customHeight="1" x14ac:dyDescent="0.25">
      <c r="C84" s="54"/>
      <c r="D84" s="54"/>
      <c r="E84" s="54"/>
      <c r="F84" s="54"/>
      <c r="G84" s="54"/>
    </row>
    <row r="85" spans="1:9" ht="15" customHeight="1" x14ac:dyDescent="0.25">
      <c r="B85" s="92" t="s">
        <v>114</v>
      </c>
      <c r="C85" s="64">
        <f>SUM(+C82+C11+C53+C32+C22+C42+C63+C46+C67+C71+C75)</f>
        <v>17025.82</v>
      </c>
      <c r="D85" s="64">
        <f>SUM(+D82+D11+D53+D32+D22+D42+D63+D46+D67+D71+D75)</f>
        <v>746.5</v>
      </c>
      <c r="E85" s="64">
        <f>SUM(+E82+E11+E53+E32+E22+E42+E63+E46+E67+E71+E75)</f>
        <v>17772.32</v>
      </c>
      <c r="G85" s="54"/>
    </row>
    <row r="86" spans="1:9" ht="15" customHeight="1" x14ac:dyDescent="0.25">
      <c r="B86" s="93"/>
      <c r="C86" s="65"/>
      <c r="D86" s="65"/>
      <c r="E86" s="65"/>
      <c r="G86" s="54"/>
    </row>
    <row r="87" spans="1:9" ht="15" customHeight="1" x14ac:dyDescent="0.25">
      <c r="A87" s="61"/>
      <c r="C87" s="62"/>
      <c r="G87" s="54"/>
    </row>
    <row r="88" spans="1:9" ht="15" customHeight="1" x14ac:dyDescent="0.25">
      <c r="A88" s="98"/>
      <c r="B88" s="99"/>
      <c r="C88" s="62"/>
      <c r="G88" s="54"/>
    </row>
    <row r="89" spans="1:9" ht="15" customHeight="1" x14ac:dyDescent="0.25">
      <c r="A89" s="98"/>
      <c r="B89" s="99"/>
      <c r="C89" s="62"/>
      <c r="G89" s="54"/>
    </row>
    <row r="90" spans="1:9" ht="15" customHeight="1" x14ac:dyDescent="0.25">
      <c r="A90" s="101"/>
      <c r="C90" s="62"/>
      <c r="G90" s="85"/>
    </row>
    <row r="91" spans="1:9" ht="15" customHeight="1" x14ac:dyDescent="0.25">
      <c r="A91" s="102"/>
      <c r="B91" s="99"/>
      <c r="C91" s="62"/>
      <c r="G91" s="85"/>
    </row>
    <row r="92" spans="1:9" ht="15" customHeight="1" x14ac:dyDescent="0.25">
      <c r="A92" s="102"/>
      <c r="B92" s="99"/>
      <c r="C92" s="62"/>
    </row>
    <row r="93" spans="1:9" ht="15" customHeight="1" x14ac:dyDescent="0.25">
      <c r="A93" s="102"/>
      <c r="B93" s="99"/>
      <c r="C93" s="62"/>
    </row>
    <row r="94" spans="1:9" ht="15" customHeight="1" x14ac:dyDescent="0.25">
      <c r="A94" s="102"/>
      <c r="B94" s="99"/>
      <c r="C94" s="62"/>
    </row>
    <row r="95" spans="1:9" ht="15" customHeight="1" x14ac:dyDescent="0.25">
      <c r="A95" s="102"/>
      <c r="B95" s="99"/>
      <c r="C95" s="62"/>
    </row>
    <row r="96" spans="1:9" ht="15" customHeight="1" x14ac:dyDescent="0.25">
      <c r="A96" s="102"/>
      <c r="B96" s="99"/>
      <c r="C96" s="62"/>
    </row>
    <row r="97" spans="1:3" ht="15" customHeight="1" x14ac:dyDescent="0.25">
      <c r="A97" s="102"/>
      <c r="B97" s="99"/>
      <c r="C97" s="62"/>
    </row>
    <row r="98" spans="1:3" ht="15" customHeight="1" x14ac:dyDescent="0.25">
      <c r="A98" s="102"/>
      <c r="B98" s="99"/>
      <c r="C98" s="62"/>
    </row>
    <row r="99" spans="1:3" ht="15" customHeight="1" x14ac:dyDescent="0.25">
      <c r="A99" s="102"/>
      <c r="B99" s="99"/>
      <c r="C99" s="62"/>
    </row>
    <row r="100" spans="1:3" ht="15" customHeight="1" x14ac:dyDescent="0.25">
      <c r="A100" s="102"/>
      <c r="B100" s="99"/>
      <c r="C100" s="62"/>
    </row>
    <row r="101" spans="1:3" ht="15" customHeight="1" x14ac:dyDescent="0.25">
      <c r="A101" s="100"/>
    </row>
    <row r="102" spans="1:3" ht="15" customHeight="1" x14ac:dyDescent="0.25"/>
    <row r="103" spans="1:3" ht="15" customHeight="1" x14ac:dyDescent="0.25"/>
    <row r="104" spans="1:3" ht="15" customHeight="1" x14ac:dyDescent="0.25"/>
    <row r="105" spans="1:3" ht="15" customHeight="1" x14ac:dyDescent="0.25"/>
    <row r="106" spans="1:3" ht="15" customHeight="1" x14ac:dyDescent="0.25"/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spans="1:9" ht="15" customHeight="1" x14ac:dyDescent="0.25"/>
    <row r="114" spans="1:9" ht="15" customHeight="1" x14ac:dyDescent="0.25">
      <c r="H114" s="88"/>
    </row>
    <row r="115" spans="1:9" ht="15" customHeight="1" x14ac:dyDescent="0.25">
      <c r="I115" s="88"/>
    </row>
    <row r="116" spans="1:9" ht="15" customHeight="1" x14ac:dyDescent="0.25">
      <c r="I116" s="88"/>
    </row>
    <row r="117" spans="1:9" s="88" customFormat="1" ht="15" customHeight="1" x14ac:dyDescent="0.25">
      <c r="A117" s="54"/>
      <c r="B117" s="54"/>
      <c r="C117" s="56"/>
      <c r="D117" s="56"/>
      <c r="E117" s="56"/>
      <c r="F117" s="57"/>
      <c r="G117" s="53"/>
      <c r="H117" s="54"/>
      <c r="I117" s="54"/>
    </row>
    <row r="118" spans="1:9" s="88" customFormat="1" x14ac:dyDescent="0.25">
      <c r="A118" s="54"/>
      <c r="B118" s="54"/>
      <c r="C118" s="56"/>
      <c r="D118" s="56"/>
      <c r="E118" s="56"/>
      <c r="F118" s="57"/>
      <c r="G118" s="53"/>
      <c r="H118" s="54"/>
      <c r="I118" s="54"/>
    </row>
    <row r="119" spans="1:9" s="88" customFormat="1" x14ac:dyDescent="0.25">
      <c r="A119" s="54"/>
      <c r="B119" s="54"/>
      <c r="C119" s="56"/>
      <c r="D119" s="56"/>
      <c r="E119" s="56"/>
      <c r="F119" s="57"/>
      <c r="G119" s="53"/>
      <c r="H119" s="54"/>
      <c r="I119" s="54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27" sqref="B27"/>
    </sheetView>
  </sheetViews>
  <sheetFormatPr defaultColWidth="8.8984375" defaultRowHeight="13.85" x14ac:dyDescent="0.25"/>
  <cols>
    <col min="1" max="1" width="36.8984375" style="54" customWidth="1"/>
    <col min="2" max="2" width="37" style="54" customWidth="1"/>
    <col min="3" max="3" width="14" style="56" customWidth="1"/>
    <col min="4" max="4" width="10.59765625" style="56" customWidth="1"/>
    <col min="5" max="5" width="13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6.8984375" style="54" customWidth="1"/>
    <col min="258" max="258" width="37" style="54" customWidth="1"/>
    <col min="259" max="259" width="14" style="54" customWidth="1"/>
    <col min="260" max="260" width="10.59765625" style="54" customWidth="1"/>
    <col min="261" max="261" width="13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6.8984375" style="54" customWidth="1"/>
    <col min="514" max="514" width="37" style="54" customWidth="1"/>
    <col min="515" max="515" width="14" style="54" customWidth="1"/>
    <col min="516" max="516" width="10.59765625" style="54" customWidth="1"/>
    <col min="517" max="517" width="13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6.8984375" style="54" customWidth="1"/>
    <col min="770" max="770" width="37" style="54" customWidth="1"/>
    <col min="771" max="771" width="14" style="54" customWidth="1"/>
    <col min="772" max="772" width="10.59765625" style="54" customWidth="1"/>
    <col min="773" max="773" width="13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6.8984375" style="54" customWidth="1"/>
    <col min="1026" max="1026" width="37" style="54" customWidth="1"/>
    <col min="1027" max="1027" width="14" style="54" customWidth="1"/>
    <col min="1028" max="1028" width="10.59765625" style="54" customWidth="1"/>
    <col min="1029" max="1029" width="13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6.8984375" style="54" customWidth="1"/>
    <col min="1282" max="1282" width="37" style="54" customWidth="1"/>
    <col min="1283" max="1283" width="14" style="54" customWidth="1"/>
    <col min="1284" max="1284" width="10.59765625" style="54" customWidth="1"/>
    <col min="1285" max="1285" width="13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6.8984375" style="54" customWidth="1"/>
    <col min="1538" max="1538" width="37" style="54" customWidth="1"/>
    <col min="1539" max="1539" width="14" style="54" customWidth="1"/>
    <col min="1540" max="1540" width="10.59765625" style="54" customWidth="1"/>
    <col min="1541" max="1541" width="13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6.8984375" style="54" customWidth="1"/>
    <col min="1794" max="1794" width="37" style="54" customWidth="1"/>
    <col min="1795" max="1795" width="14" style="54" customWidth="1"/>
    <col min="1796" max="1796" width="10.59765625" style="54" customWidth="1"/>
    <col min="1797" max="1797" width="13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6.8984375" style="54" customWidth="1"/>
    <col min="2050" max="2050" width="37" style="54" customWidth="1"/>
    <col min="2051" max="2051" width="14" style="54" customWidth="1"/>
    <col min="2052" max="2052" width="10.59765625" style="54" customWidth="1"/>
    <col min="2053" max="2053" width="13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6.8984375" style="54" customWidth="1"/>
    <col min="2306" max="2306" width="37" style="54" customWidth="1"/>
    <col min="2307" max="2307" width="14" style="54" customWidth="1"/>
    <col min="2308" max="2308" width="10.59765625" style="54" customWidth="1"/>
    <col min="2309" max="2309" width="13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6.8984375" style="54" customWidth="1"/>
    <col min="2562" max="2562" width="37" style="54" customWidth="1"/>
    <col min="2563" max="2563" width="14" style="54" customWidth="1"/>
    <col min="2564" max="2564" width="10.59765625" style="54" customWidth="1"/>
    <col min="2565" max="2565" width="13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6.8984375" style="54" customWidth="1"/>
    <col min="2818" max="2818" width="37" style="54" customWidth="1"/>
    <col min="2819" max="2819" width="14" style="54" customWidth="1"/>
    <col min="2820" max="2820" width="10.59765625" style="54" customWidth="1"/>
    <col min="2821" max="2821" width="13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6.8984375" style="54" customWidth="1"/>
    <col min="3074" max="3074" width="37" style="54" customWidth="1"/>
    <col min="3075" max="3075" width="14" style="54" customWidth="1"/>
    <col min="3076" max="3076" width="10.59765625" style="54" customWidth="1"/>
    <col min="3077" max="3077" width="13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6.8984375" style="54" customWidth="1"/>
    <col min="3330" max="3330" width="37" style="54" customWidth="1"/>
    <col min="3331" max="3331" width="14" style="54" customWidth="1"/>
    <col min="3332" max="3332" width="10.59765625" style="54" customWidth="1"/>
    <col min="3333" max="3333" width="13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6.8984375" style="54" customWidth="1"/>
    <col min="3586" max="3586" width="37" style="54" customWidth="1"/>
    <col min="3587" max="3587" width="14" style="54" customWidth="1"/>
    <col min="3588" max="3588" width="10.59765625" style="54" customWidth="1"/>
    <col min="3589" max="3589" width="13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6.8984375" style="54" customWidth="1"/>
    <col min="3842" max="3842" width="37" style="54" customWidth="1"/>
    <col min="3843" max="3843" width="14" style="54" customWidth="1"/>
    <col min="3844" max="3844" width="10.59765625" style="54" customWidth="1"/>
    <col min="3845" max="3845" width="13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6.8984375" style="54" customWidth="1"/>
    <col min="4098" max="4098" width="37" style="54" customWidth="1"/>
    <col min="4099" max="4099" width="14" style="54" customWidth="1"/>
    <col min="4100" max="4100" width="10.59765625" style="54" customWidth="1"/>
    <col min="4101" max="4101" width="13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6.8984375" style="54" customWidth="1"/>
    <col min="4354" max="4354" width="37" style="54" customWidth="1"/>
    <col min="4355" max="4355" width="14" style="54" customWidth="1"/>
    <col min="4356" max="4356" width="10.59765625" style="54" customWidth="1"/>
    <col min="4357" max="4357" width="13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6.8984375" style="54" customWidth="1"/>
    <col min="4610" max="4610" width="37" style="54" customWidth="1"/>
    <col min="4611" max="4611" width="14" style="54" customWidth="1"/>
    <col min="4612" max="4612" width="10.59765625" style="54" customWidth="1"/>
    <col min="4613" max="4613" width="13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6.8984375" style="54" customWidth="1"/>
    <col min="4866" max="4866" width="37" style="54" customWidth="1"/>
    <col min="4867" max="4867" width="14" style="54" customWidth="1"/>
    <col min="4868" max="4868" width="10.59765625" style="54" customWidth="1"/>
    <col min="4869" max="4869" width="13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6.8984375" style="54" customWidth="1"/>
    <col min="5122" max="5122" width="37" style="54" customWidth="1"/>
    <col min="5123" max="5123" width="14" style="54" customWidth="1"/>
    <col min="5124" max="5124" width="10.59765625" style="54" customWidth="1"/>
    <col min="5125" max="5125" width="13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6.8984375" style="54" customWidth="1"/>
    <col min="5378" max="5378" width="37" style="54" customWidth="1"/>
    <col min="5379" max="5379" width="14" style="54" customWidth="1"/>
    <col min="5380" max="5380" width="10.59765625" style="54" customWidth="1"/>
    <col min="5381" max="5381" width="13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6.8984375" style="54" customWidth="1"/>
    <col min="5634" max="5634" width="37" style="54" customWidth="1"/>
    <col min="5635" max="5635" width="14" style="54" customWidth="1"/>
    <col min="5636" max="5636" width="10.59765625" style="54" customWidth="1"/>
    <col min="5637" max="5637" width="13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6.8984375" style="54" customWidth="1"/>
    <col min="5890" max="5890" width="37" style="54" customWidth="1"/>
    <col min="5891" max="5891" width="14" style="54" customWidth="1"/>
    <col min="5892" max="5892" width="10.59765625" style="54" customWidth="1"/>
    <col min="5893" max="5893" width="13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6.8984375" style="54" customWidth="1"/>
    <col min="6146" max="6146" width="37" style="54" customWidth="1"/>
    <col min="6147" max="6147" width="14" style="54" customWidth="1"/>
    <col min="6148" max="6148" width="10.59765625" style="54" customWidth="1"/>
    <col min="6149" max="6149" width="13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6.8984375" style="54" customWidth="1"/>
    <col min="6402" max="6402" width="37" style="54" customWidth="1"/>
    <col min="6403" max="6403" width="14" style="54" customWidth="1"/>
    <col min="6404" max="6404" width="10.59765625" style="54" customWidth="1"/>
    <col min="6405" max="6405" width="13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6.8984375" style="54" customWidth="1"/>
    <col min="6658" max="6658" width="37" style="54" customWidth="1"/>
    <col min="6659" max="6659" width="14" style="54" customWidth="1"/>
    <col min="6660" max="6660" width="10.59765625" style="54" customWidth="1"/>
    <col min="6661" max="6661" width="13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6.8984375" style="54" customWidth="1"/>
    <col min="6914" max="6914" width="37" style="54" customWidth="1"/>
    <col min="6915" max="6915" width="14" style="54" customWidth="1"/>
    <col min="6916" max="6916" width="10.59765625" style="54" customWidth="1"/>
    <col min="6917" max="6917" width="13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6.8984375" style="54" customWidth="1"/>
    <col min="7170" max="7170" width="37" style="54" customWidth="1"/>
    <col min="7171" max="7171" width="14" style="54" customWidth="1"/>
    <col min="7172" max="7172" width="10.59765625" style="54" customWidth="1"/>
    <col min="7173" max="7173" width="13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6.8984375" style="54" customWidth="1"/>
    <col min="7426" max="7426" width="37" style="54" customWidth="1"/>
    <col min="7427" max="7427" width="14" style="54" customWidth="1"/>
    <col min="7428" max="7428" width="10.59765625" style="54" customWidth="1"/>
    <col min="7429" max="7429" width="13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6.8984375" style="54" customWidth="1"/>
    <col min="7682" max="7682" width="37" style="54" customWidth="1"/>
    <col min="7683" max="7683" width="14" style="54" customWidth="1"/>
    <col min="7684" max="7684" width="10.59765625" style="54" customWidth="1"/>
    <col min="7685" max="7685" width="13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6.8984375" style="54" customWidth="1"/>
    <col min="7938" max="7938" width="37" style="54" customWidth="1"/>
    <col min="7939" max="7939" width="14" style="54" customWidth="1"/>
    <col min="7940" max="7940" width="10.59765625" style="54" customWidth="1"/>
    <col min="7941" max="7941" width="13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6.8984375" style="54" customWidth="1"/>
    <col min="8194" max="8194" width="37" style="54" customWidth="1"/>
    <col min="8195" max="8195" width="14" style="54" customWidth="1"/>
    <col min="8196" max="8196" width="10.59765625" style="54" customWidth="1"/>
    <col min="8197" max="8197" width="13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6.8984375" style="54" customWidth="1"/>
    <col min="8450" max="8450" width="37" style="54" customWidth="1"/>
    <col min="8451" max="8451" width="14" style="54" customWidth="1"/>
    <col min="8452" max="8452" width="10.59765625" style="54" customWidth="1"/>
    <col min="8453" max="8453" width="13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6.8984375" style="54" customWidth="1"/>
    <col min="8706" max="8706" width="37" style="54" customWidth="1"/>
    <col min="8707" max="8707" width="14" style="54" customWidth="1"/>
    <col min="8708" max="8708" width="10.59765625" style="54" customWidth="1"/>
    <col min="8709" max="8709" width="13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6.8984375" style="54" customWidth="1"/>
    <col min="8962" max="8962" width="37" style="54" customWidth="1"/>
    <col min="8963" max="8963" width="14" style="54" customWidth="1"/>
    <col min="8964" max="8964" width="10.59765625" style="54" customWidth="1"/>
    <col min="8965" max="8965" width="13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6.8984375" style="54" customWidth="1"/>
    <col min="9218" max="9218" width="37" style="54" customWidth="1"/>
    <col min="9219" max="9219" width="14" style="54" customWidth="1"/>
    <col min="9220" max="9220" width="10.59765625" style="54" customWidth="1"/>
    <col min="9221" max="9221" width="13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6.8984375" style="54" customWidth="1"/>
    <col min="9474" max="9474" width="37" style="54" customWidth="1"/>
    <col min="9475" max="9475" width="14" style="54" customWidth="1"/>
    <col min="9476" max="9476" width="10.59765625" style="54" customWidth="1"/>
    <col min="9477" max="9477" width="13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6.8984375" style="54" customWidth="1"/>
    <col min="9730" max="9730" width="37" style="54" customWidth="1"/>
    <col min="9731" max="9731" width="14" style="54" customWidth="1"/>
    <col min="9732" max="9732" width="10.59765625" style="54" customWidth="1"/>
    <col min="9733" max="9733" width="13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6.8984375" style="54" customWidth="1"/>
    <col min="9986" max="9986" width="37" style="54" customWidth="1"/>
    <col min="9987" max="9987" width="14" style="54" customWidth="1"/>
    <col min="9988" max="9988" width="10.59765625" style="54" customWidth="1"/>
    <col min="9989" max="9989" width="13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6.8984375" style="54" customWidth="1"/>
    <col min="10242" max="10242" width="37" style="54" customWidth="1"/>
    <col min="10243" max="10243" width="14" style="54" customWidth="1"/>
    <col min="10244" max="10244" width="10.59765625" style="54" customWidth="1"/>
    <col min="10245" max="10245" width="13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6.8984375" style="54" customWidth="1"/>
    <col min="10498" max="10498" width="37" style="54" customWidth="1"/>
    <col min="10499" max="10499" width="14" style="54" customWidth="1"/>
    <col min="10500" max="10500" width="10.59765625" style="54" customWidth="1"/>
    <col min="10501" max="10501" width="13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6.8984375" style="54" customWidth="1"/>
    <col min="10754" max="10754" width="37" style="54" customWidth="1"/>
    <col min="10755" max="10755" width="14" style="54" customWidth="1"/>
    <col min="10756" max="10756" width="10.59765625" style="54" customWidth="1"/>
    <col min="10757" max="10757" width="13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6.8984375" style="54" customWidth="1"/>
    <col min="11010" max="11010" width="37" style="54" customWidth="1"/>
    <col min="11011" max="11011" width="14" style="54" customWidth="1"/>
    <col min="11012" max="11012" width="10.59765625" style="54" customWidth="1"/>
    <col min="11013" max="11013" width="13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6.8984375" style="54" customWidth="1"/>
    <col min="11266" max="11266" width="37" style="54" customWidth="1"/>
    <col min="11267" max="11267" width="14" style="54" customWidth="1"/>
    <col min="11268" max="11268" width="10.59765625" style="54" customWidth="1"/>
    <col min="11269" max="11269" width="13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6.8984375" style="54" customWidth="1"/>
    <col min="11522" max="11522" width="37" style="54" customWidth="1"/>
    <col min="11523" max="11523" width="14" style="54" customWidth="1"/>
    <col min="11524" max="11524" width="10.59765625" style="54" customWidth="1"/>
    <col min="11525" max="11525" width="13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6.8984375" style="54" customWidth="1"/>
    <col min="11778" max="11778" width="37" style="54" customWidth="1"/>
    <col min="11779" max="11779" width="14" style="54" customWidth="1"/>
    <col min="11780" max="11780" width="10.59765625" style="54" customWidth="1"/>
    <col min="11781" max="11781" width="13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6.8984375" style="54" customWidth="1"/>
    <col min="12034" max="12034" width="37" style="54" customWidth="1"/>
    <col min="12035" max="12035" width="14" style="54" customWidth="1"/>
    <col min="12036" max="12036" width="10.59765625" style="54" customWidth="1"/>
    <col min="12037" max="12037" width="13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6.8984375" style="54" customWidth="1"/>
    <col min="12290" max="12290" width="37" style="54" customWidth="1"/>
    <col min="12291" max="12291" width="14" style="54" customWidth="1"/>
    <col min="12292" max="12292" width="10.59765625" style="54" customWidth="1"/>
    <col min="12293" max="12293" width="13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6.8984375" style="54" customWidth="1"/>
    <col min="12546" max="12546" width="37" style="54" customWidth="1"/>
    <col min="12547" max="12547" width="14" style="54" customWidth="1"/>
    <col min="12548" max="12548" width="10.59765625" style="54" customWidth="1"/>
    <col min="12549" max="12549" width="13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6.8984375" style="54" customWidth="1"/>
    <col min="12802" max="12802" width="37" style="54" customWidth="1"/>
    <col min="12803" max="12803" width="14" style="54" customWidth="1"/>
    <col min="12804" max="12804" width="10.59765625" style="54" customWidth="1"/>
    <col min="12805" max="12805" width="13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6.8984375" style="54" customWidth="1"/>
    <col min="13058" max="13058" width="37" style="54" customWidth="1"/>
    <col min="13059" max="13059" width="14" style="54" customWidth="1"/>
    <col min="13060" max="13060" width="10.59765625" style="54" customWidth="1"/>
    <col min="13061" max="13061" width="13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6.8984375" style="54" customWidth="1"/>
    <col min="13314" max="13314" width="37" style="54" customWidth="1"/>
    <col min="13315" max="13315" width="14" style="54" customWidth="1"/>
    <col min="13316" max="13316" width="10.59765625" style="54" customWidth="1"/>
    <col min="13317" max="13317" width="13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6.8984375" style="54" customWidth="1"/>
    <col min="13570" max="13570" width="37" style="54" customWidth="1"/>
    <col min="13571" max="13571" width="14" style="54" customWidth="1"/>
    <col min="13572" max="13572" width="10.59765625" style="54" customWidth="1"/>
    <col min="13573" max="13573" width="13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6.8984375" style="54" customWidth="1"/>
    <col min="13826" max="13826" width="37" style="54" customWidth="1"/>
    <col min="13827" max="13827" width="14" style="54" customWidth="1"/>
    <col min="13828" max="13828" width="10.59765625" style="54" customWidth="1"/>
    <col min="13829" max="13829" width="13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6.8984375" style="54" customWidth="1"/>
    <col min="14082" max="14082" width="37" style="54" customWidth="1"/>
    <col min="14083" max="14083" width="14" style="54" customWidth="1"/>
    <col min="14084" max="14084" width="10.59765625" style="54" customWidth="1"/>
    <col min="14085" max="14085" width="13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6.8984375" style="54" customWidth="1"/>
    <col min="14338" max="14338" width="37" style="54" customWidth="1"/>
    <col min="14339" max="14339" width="14" style="54" customWidth="1"/>
    <col min="14340" max="14340" width="10.59765625" style="54" customWidth="1"/>
    <col min="14341" max="14341" width="13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6.8984375" style="54" customWidth="1"/>
    <col min="14594" max="14594" width="37" style="54" customWidth="1"/>
    <col min="14595" max="14595" width="14" style="54" customWidth="1"/>
    <col min="14596" max="14596" width="10.59765625" style="54" customWidth="1"/>
    <col min="14597" max="14597" width="13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6.8984375" style="54" customWidth="1"/>
    <col min="14850" max="14850" width="37" style="54" customWidth="1"/>
    <col min="14851" max="14851" width="14" style="54" customWidth="1"/>
    <col min="14852" max="14852" width="10.59765625" style="54" customWidth="1"/>
    <col min="14853" max="14853" width="13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6.8984375" style="54" customWidth="1"/>
    <col min="15106" max="15106" width="37" style="54" customWidth="1"/>
    <col min="15107" max="15107" width="14" style="54" customWidth="1"/>
    <col min="15108" max="15108" width="10.59765625" style="54" customWidth="1"/>
    <col min="15109" max="15109" width="13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6.8984375" style="54" customWidth="1"/>
    <col min="15362" max="15362" width="37" style="54" customWidth="1"/>
    <col min="15363" max="15363" width="14" style="54" customWidth="1"/>
    <col min="15364" max="15364" width="10.59765625" style="54" customWidth="1"/>
    <col min="15365" max="15365" width="13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6.8984375" style="54" customWidth="1"/>
    <col min="15618" max="15618" width="37" style="54" customWidth="1"/>
    <col min="15619" max="15619" width="14" style="54" customWidth="1"/>
    <col min="15620" max="15620" width="10.59765625" style="54" customWidth="1"/>
    <col min="15621" max="15621" width="13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6.8984375" style="54" customWidth="1"/>
    <col min="15874" max="15874" width="37" style="54" customWidth="1"/>
    <col min="15875" max="15875" width="14" style="54" customWidth="1"/>
    <col min="15876" max="15876" width="10.59765625" style="54" customWidth="1"/>
    <col min="15877" max="15877" width="13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6.8984375" style="54" customWidth="1"/>
    <col min="16130" max="16130" width="37" style="54" customWidth="1"/>
    <col min="16131" max="16131" width="14" style="54" customWidth="1"/>
    <col min="16132" max="16132" width="10.59765625" style="54" customWidth="1"/>
    <col min="16133" max="16133" width="13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7" x14ac:dyDescent="0.25">
      <c r="A1" s="113" t="s">
        <v>611</v>
      </c>
      <c r="B1" s="113"/>
      <c r="C1" s="113"/>
      <c r="D1" s="113"/>
      <c r="E1" s="113"/>
      <c r="F1" s="113"/>
    </row>
    <row r="2" spans="1:7" x14ac:dyDescent="0.25">
      <c r="B2" s="55" t="s">
        <v>612</v>
      </c>
    </row>
    <row r="3" spans="1:7" x14ac:dyDescent="0.25">
      <c r="B3" s="55"/>
    </row>
    <row r="4" spans="1:7" ht="15" customHeight="1" x14ac:dyDescent="0.25">
      <c r="A4" s="58"/>
      <c r="C4" s="59" t="s">
        <v>2</v>
      </c>
      <c r="D4" s="59" t="s">
        <v>3</v>
      </c>
      <c r="E4" s="59" t="s">
        <v>4</v>
      </c>
      <c r="F4" s="60" t="s">
        <v>5</v>
      </c>
    </row>
    <row r="5" spans="1:7" ht="15" customHeight="1" x14ac:dyDescent="0.3">
      <c r="A5" s="58" t="s">
        <v>208</v>
      </c>
      <c r="C5" s="99"/>
      <c r="D5" s="99"/>
      <c r="E5" s="99"/>
    </row>
    <row r="6" spans="1:7" x14ac:dyDescent="0.25">
      <c r="A6" s="61" t="s">
        <v>221</v>
      </c>
      <c r="B6" s="54" t="s">
        <v>613</v>
      </c>
      <c r="C6" s="99">
        <v>48.91</v>
      </c>
      <c r="D6" s="99">
        <v>9.7799999999999994</v>
      </c>
      <c r="E6" s="99">
        <v>58.69</v>
      </c>
      <c r="F6" s="57" t="s">
        <v>8</v>
      </c>
    </row>
    <row r="7" spans="1:7" s="69" customFormat="1" ht="14.4" x14ac:dyDescent="0.3">
      <c r="B7" s="70"/>
      <c r="C7" s="103">
        <f>SUM(C6:C6)</f>
        <v>48.91</v>
      </c>
      <c r="D7" s="103">
        <f>SUM(D6:D6)</f>
        <v>9.7799999999999994</v>
      </c>
      <c r="E7" s="103">
        <f>SUM(E6:E6)</f>
        <v>58.69</v>
      </c>
      <c r="F7" s="71"/>
      <c r="G7" s="72"/>
    </row>
    <row r="8" spans="1:7" s="69" customFormat="1" ht="14.4" x14ac:dyDescent="0.3">
      <c r="B8" s="70"/>
      <c r="C8" s="104"/>
      <c r="D8" s="104"/>
      <c r="E8" s="104"/>
      <c r="F8" s="71"/>
      <c r="G8" s="72"/>
    </row>
    <row r="9" spans="1:7" ht="15" customHeight="1" x14ac:dyDescent="0.3">
      <c r="A9" s="58" t="s">
        <v>225</v>
      </c>
      <c r="C9" s="99"/>
      <c r="D9" s="99"/>
      <c r="E9" s="99"/>
    </row>
    <row r="10" spans="1:7" x14ac:dyDescent="0.25">
      <c r="A10" s="61" t="s">
        <v>614</v>
      </c>
      <c r="B10" s="54" t="s">
        <v>615</v>
      </c>
      <c r="C10" s="99">
        <v>520</v>
      </c>
      <c r="D10" s="99">
        <v>104</v>
      </c>
      <c r="E10" s="99">
        <v>624</v>
      </c>
      <c r="F10" s="57">
        <v>109066</v>
      </c>
    </row>
    <row r="11" spans="1:7" x14ac:dyDescent="0.25">
      <c r="A11" s="75"/>
      <c r="B11" s="69"/>
      <c r="C11" s="103">
        <f>SUM(C10:C10)</f>
        <v>520</v>
      </c>
      <c r="D11" s="103">
        <f>SUM(D10:D10)</f>
        <v>104</v>
      </c>
      <c r="E11" s="103">
        <f>SUM(E10:E10)</f>
        <v>624</v>
      </c>
    </row>
    <row r="12" spans="1:7" x14ac:dyDescent="0.25">
      <c r="A12" s="75"/>
      <c r="B12" s="69"/>
      <c r="C12" s="104"/>
      <c r="D12" s="104"/>
      <c r="E12" s="104"/>
    </row>
    <row r="13" spans="1:7" ht="16.149999999999999" x14ac:dyDescent="0.35">
      <c r="A13" s="6" t="s">
        <v>93</v>
      </c>
      <c r="B13" s="19"/>
      <c r="C13" s="105"/>
      <c r="D13" s="105"/>
      <c r="E13" s="105"/>
      <c r="F13" s="5"/>
      <c r="G13" s="63"/>
    </row>
    <row r="14" spans="1:7" x14ac:dyDescent="0.25">
      <c r="A14" s="54" t="s">
        <v>6</v>
      </c>
      <c r="B14" s="61" t="s">
        <v>616</v>
      </c>
      <c r="C14" s="99">
        <v>100</v>
      </c>
      <c r="D14" s="99"/>
      <c r="E14" s="99">
        <v>100</v>
      </c>
      <c r="F14" s="57" t="s">
        <v>61</v>
      </c>
      <c r="G14" s="63"/>
    </row>
    <row r="15" spans="1:7" ht="16.149999999999999" x14ac:dyDescent="0.35">
      <c r="A15" s="6"/>
      <c r="B15" s="19"/>
      <c r="C15" s="103">
        <f>SUM(C14:C14)</f>
        <v>100</v>
      </c>
      <c r="D15" s="103">
        <f>SUM(D14:D14)</f>
        <v>0</v>
      </c>
      <c r="E15" s="103">
        <f>SUM(E14:E14)</f>
        <v>100</v>
      </c>
      <c r="F15" s="5"/>
      <c r="G15" s="63"/>
    </row>
    <row r="16" spans="1:7" ht="16.149999999999999" x14ac:dyDescent="0.35">
      <c r="A16" s="6"/>
      <c r="B16" s="19"/>
      <c r="C16" s="104"/>
      <c r="D16" s="104"/>
      <c r="E16" s="104"/>
      <c r="F16" s="5"/>
      <c r="G16" s="63"/>
    </row>
    <row r="17" spans="1:9" x14ac:dyDescent="0.25">
      <c r="C17" s="104"/>
      <c r="D17" s="104"/>
      <c r="E17" s="104"/>
      <c r="G17" s="63"/>
      <c r="I17" s="79"/>
    </row>
    <row r="18" spans="1:9" ht="15" customHeight="1" x14ac:dyDescent="0.3">
      <c r="A18" s="58" t="s">
        <v>259</v>
      </c>
      <c r="C18" s="65"/>
      <c r="D18" s="65"/>
      <c r="E18" s="86"/>
      <c r="F18" s="54"/>
      <c r="G18" s="63"/>
      <c r="I18" s="79"/>
    </row>
    <row r="19" spans="1:9" x14ac:dyDescent="0.25">
      <c r="A19" s="88" t="s">
        <v>86</v>
      </c>
      <c r="B19" s="89" t="s">
        <v>617</v>
      </c>
      <c r="C19" s="106">
        <v>14602.22</v>
      </c>
      <c r="D19" s="106"/>
      <c r="E19" s="106">
        <v>14602.22</v>
      </c>
      <c r="F19" s="54" t="s">
        <v>109</v>
      </c>
      <c r="G19" s="63"/>
      <c r="I19" s="79"/>
    </row>
    <row r="20" spans="1:9" x14ac:dyDescent="0.25">
      <c r="A20" s="88" t="s">
        <v>110</v>
      </c>
      <c r="B20" s="89" t="s">
        <v>618</v>
      </c>
      <c r="C20" s="106">
        <v>5219.05</v>
      </c>
      <c r="D20" s="106"/>
      <c r="E20" s="107">
        <v>5219.05</v>
      </c>
      <c r="F20" s="54">
        <v>109069</v>
      </c>
      <c r="G20" s="63"/>
      <c r="I20" s="79"/>
    </row>
    <row r="21" spans="1:9" x14ac:dyDescent="0.25">
      <c r="A21" s="88" t="s">
        <v>112</v>
      </c>
      <c r="B21" s="89" t="s">
        <v>619</v>
      </c>
      <c r="C21" s="106">
        <v>5182.75</v>
      </c>
      <c r="D21" s="106"/>
      <c r="E21" s="104">
        <v>5182.75</v>
      </c>
      <c r="F21" s="54">
        <v>109068</v>
      </c>
      <c r="G21" s="63"/>
      <c r="I21" s="79"/>
    </row>
    <row r="22" spans="1:9" x14ac:dyDescent="0.25">
      <c r="C22" s="103">
        <f>SUM(C19:C21)</f>
        <v>25004.02</v>
      </c>
      <c r="D22" s="103">
        <f>SUM(D19:D21)</f>
        <v>0</v>
      </c>
      <c r="E22" s="103">
        <f>SUM(E19:E21)</f>
        <v>25004.02</v>
      </c>
      <c r="F22" s="54"/>
      <c r="G22" s="54"/>
    </row>
    <row r="23" spans="1:9" x14ac:dyDescent="0.25">
      <c r="C23" s="108"/>
      <c r="D23" s="108"/>
      <c r="E23" s="108"/>
      <c r="F23" s="54"/>
      <c r="G23" s="54"/>
    </row>
    <row r="24" spans="1:9" ht="15" customHeight="1" x14ac:dyDescent="0.25">
      <c r="B24" s="92" t="s">
        <v>114</v>
      </c>
      <c r="C24" s="103">
        <f>SUM(+C7++C11+C15+C22)</f>
        <v>25672.93</v>
      </c>
      <c r="D24" s="103">
        <f>SUM(+D7++D11+D15+D22)</f>
        <v>113.78</v>
      </c>
      <c r="E24" s="103">
        <f>SUM(+E7++E11+E15+E22)</f>
        <v>25786.71</v>
      </c>
      <c r="G24" s="54"/>
    </row>
    <row r="25" spans="1:9" ht="15" customHeight="1" x14ac:dyDescent="0.25">
      <c r="B25" s="93"/>
      <c r="C25" s="65"/>
      <c r="D25" s="65"/>
      <c r="E25" s="65"/>
      <c r="G25" s="54"/>
    </row>
    <row r="26" spans="1:9" x14ac:dyDescent="0.25">
      <c r="A26" s="61"/>
      <c r="C26" s="62"/>
      <c r="G26" s="54"/>
    </row>
    <row r="27" spans="1:9" x14ac:dyDescent="0.25">
      <c r="A27" s="98"/>
      <c r="B27" s="99"/>
      <c r="C27" s="62"/>
      <c r="G27" s="54"/>
    </row>
    <row r="28" spans="1:9" x14ac:dyDescent="0.25">
      <c r="A28" s="98"/>
      <c r="B28" s="99"/>
      <c r="C28" s="62"/>
      <c r="G28" s="54"/>
    </row>
    <row r="29" spans="1:9" x14ac:dyDescent="0.25">
      <c r="A29" s="98"/>
      <c r="B29" s="99"/>
      <c r="C29" s="62"/>
      <c r="G29" s="54"/>
    </row>
    <row r="30" spans="1:9" x14ac:dyDescent="0.25">
      <c r="A30" s="98"/>
      <c r="B30" s="99"/>
      <c r="C30" s="62"/>
      <c r="G30" s="54"/>
    </row>
    <row r="31" spans="1:9" x14ac:dyDescent="0.25">
      <c r="A31" s="98"/>
      <c r="B31" s="99"/>
      <c r="C31" s="62"/>
      <c r="G31" s="54"/>
    </row>
    <row r="32" spans="1:9" x14ac:dyDescent="0.25">
      <c r="A32" s="100"/>
    </row>
    <row r="46" spans="8:9" x14ac:dyDescent="0.25">
      <c r="H46" s="88"/>
    </row>
    <row r="47" spans="8:9" x14ac:dyDescent="0.25">
      <c r="I47" s="88"/>
    </row>
    <row r="48" spans="8:9" x14ac:dyDescent="0.25">
      <c r="I48" s="88"/>
    </row>
    <row r="49" spans="1:9" s="88" customFormat="1" x14ac:dyDescent="0.25">
      <c r="A49" s="54"/>
      <c r="B49" s="54"/>
      <c r="C49" s="56"/>
      <c r="D49" s="56"/>
      <c r="E49" s="56"/>
      <c r="F49" s="57"/>
      <c r="G49" s="53"/>
      <c r="H49" s="54"/>
      <c r="I49" s="54"/>
    </row>
    <row r="50" spans="1:9" s="88" customFormat="1" x14ac:dyDescent="0.25">
      <c r="A50" s="54"/>
      <c r="B50" s="54"/>
      <c r="C50" s="56"/>
      <c r="D50" s="56"/>
      <c r="E50" s="56"/>
      <c r="F50" s="57"/>
      <c r="G50" s="53"/>
      <c r="H50" s="54"/>
      <c r="I50" s="54"/>
    </row>
    <row r="51" spans="1:9" s="88" customFormat="1" x14ac:dyDescent="0.25">
      <c r="A51" s="54"/>
      <c r="B51" s="54"/>
      <c r="C51" s="56"/>
      <c r="D51" s="56"/>
      <c r="E51" s="56"/>
      <c r="F51" s="57"/>
      <c r="G51" s="53"/>
      <c r="H51" s="54"/>
      <c r="I51" s="5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18" sqref="B18"/>
    </sheetView>
  </sheetViews>
  <sheetFormatPr defaultColWidth="8.8984375" defaultRowHeight="16.149999999999999" x14ac:dyDescent="0.35"/>
  <cols>
    <col min="1" max="1" width="30.3984375" style="2" customWidth="1"/>
    <col min="2" max="2" width="34.59765625" style="2" customWidth="1"/>
    <col min="3" max="3" width="15.3984375" style="4" bestFit="1" customWidth="1"/>
    <col min="4" max="4" width="14.09765625" style="4" customWidth="1"/>
    <col min="5" max="5" width="15.69921875" style="4" customWidth="1"/>
    <col min="6" max="6" width="10.69921875" style="5" customWidth="1"/>
    <col min="7" max="7" width="13" style="1" customWidth="1"/>
    <col min="8" max="8" width="3.09765625" style="2" customWidth="1"/>
    <col min="9" max="255" width="8.8984375" style="2"/>
    <col min="256" max="256" width="3.296875" style="2" customWidth="1"/>
    <col min="257" max="257" width="30.3984375" style="2" customWidth="1"/>
    <col min="258" max="258" width="34.59765625" style="2" customWidth="1"/>
    <col min="259" max="259" width="15.3984375" style="2" bestFit="1" customWidth="1"/>
    <col min="260" max="260" width="14.09765625" style="2" customWidth="1"/>
    <col min="261" max="261" width="15.69921875" style="2" customWidth="1"/>
    <col min="262" max="262" width="10.69921875" style="2" customWidth="1"/>
    <col min="263" max="263" width="13" style="2" customWidth="1"/>
    <col min="264" max="264" width="3.09765625" style="2" customWidth="1"/>
    <col min="265" max="511" width="8.8984375" style="2"/>
    <col min="512" max="512" width="3.296875" style="2" customWidth="1"/>
    <col min="513" max="513" width="30.3984375" style="2" customWidth="1"/>
    <col min="514" max="514" width="34.59765625" style="2" customWidth="1"/>
    <col min="515" max="515" width="15.3984375" style="2" bestFit="1" customWidth="1"/>
    <col min="516" max="516" width="14.09765625" style="2" customWidth="1"/>
    <col min="517" max="517" width="15.69921875" style="2" customWidth="1"/>
    <col min="518" max="518" width="10.69921875" style="2" customWidth="1"/>
    <col min="519" max="519" width="13" style="2" customWidth="1"/>
    <col min="520" max="520" width="3.09765625" style="2" customWidth="1"/>
    <col min="521" max="767" width="8.8984375" style="2"/>
    <col min="768" max="768" width="3.296875" style="2" customWidth="1"/>
    <col min="769" max="769" width="30.3984375" style="2" customWidth="1"/>
    <col min="770" max="770" width="34.59765625" style="2" customWidth="1"/>
    <col min="771" max="771" width="15.3984375" style="2" bestFit="1" customWidth="1"/>
    <col min="772" max="772" width="14.09765625" style="2" customWidth="1"/>
    <col min="773" max="773" width="15.69921875" style="2" customWidth="1"/>
    <col min="774" max="774" width="10.69921875" style="2" customWidth="1"/>
    <col min="775" max="775" width="13" style="2" customWidth="1"/>
    <col min="776" max="776" width="3.09765625" style="2" customWidth="1"/>
    <col min="777" max="1023" width="8.8984375" style="2"/>
    <col min="1024" max="1024" width="3.296875" style="2" customWidth="1"/>
    <col min="1025" max="1025" width="30.3984375" style="2" customWidth="1"/>
    <col min="1026" max="1026" width="34.59765625" style="2" customWidth="1"/>
    <col min="1027" max="1027" width="15.3984375" style="2" bestFit="1" customWidth="1"/>
    <col min="1028" max="1028" width="14.09765625" style="2" customWidth="1"/>
    <col min="1029" max="1029" width="15.69921875" style="2" customWidth="1"/>
    <col min="1030" max="1030" width="10.69921875" style="2" customWidth="1"/>
    <col min="1031" max="1031" width="13" style="2" customWidth="1"/>
    <col min="1032" max="1032" width="3.09765625" style="2" customWidth="1"/>
    <col min="1033" max="1279" width="8.8984375" style="2"/>
    <col min="1280" max="1280" width="3.296875" style="2" customWidth="1"/>
    <col min="1281" max="1281" width="30.3984375" style="2" customWidth="1"/>
    <col min="1282" max="1282" width="34.59765625" style="2" customWidth="1"/>
    <col min="1283" max="1283" width="15.3984375" style="2" bestFit="1" customWidth="1"/>
    <col min="1284" max="1284" width="14.09765625" style="2" customWidth="1"/>
    <col min="1285" max="1285" width="15.69921875" style="2" customWidth="1"/>
    <col min="1286" max="1286" width="10.69921875" style="2" customWidth="1"/>
    <col min="1287" max="1287" width="13" style="2" customWidth="1"/>
    <col min="1288" max="1288" width="3.09765625" style="2" customWidth="1"/>
    <col min="1289" max="1535" width="8.8984375" style="2"/>
    <col min="1536" max="1536" width="3.296875" style="2" customWidth="1"/>
    <col min="1537" max="1537" width="30.3984375" style="2" customWidth="1"/>
    <col min="1538" max="1538" width="34.59765625" style="2" customWidth="1"/>
    <col min="1539" max="1539" width="15.3984375" style="2" bestFit="1" customWidth="1"/>
    <col min="1540" max="1540" width="14.09765625" style="2" customWidth="1"/>
    <col min="1541" max="1541" width="15.69921875" style="2" customWidth="1"/>
    <col min="1542" max="1542" width="10.69921875" style="2" customWidth="1"/>
    <col min="1543" max="1543" width="13" style="2" customWidth="1"/>
    <col min="1544" max="1544" width="3.09765625" style="2" customWidth="1"/>
    <col min="1545" max="1791" width="8.8984375" style="2"/>
    <col min="1792" max="1792" width="3.296875" style="2" customWidth="1"/>
    <col min="1793" max="1793" width="30.3984375" style="2" customWidth="1"/>
    <col min="1794" max="1794" width="34.59765625" style="2" customWidth="1"/>
    <col min="1795" max="1795" width="15.3984375" style="2" bestFit="1" customWidth="1"/>
    <col min="1796" max="1796" width="14.09765625" style="2" customWidth="1"/>
    <col min="1797" max="1797" width="15.69921875" style="2" customWidth="1"/>
    <col min="1798" max="1798" width="10.69921875" style="2" customWidth="1"/>
    <col min="1799" max="1799" width="13" style="2" customWidth="1"/>
    <col min="1800" max="1800" width="3.09765625" style="2" customWidth="1"/>
    <col min="1801" max="2047" width="8.8984375" style="2"/>
    <col min="2048" max="2048" width="3.296875" style="2" customWidth="1"/>
    <col min="2049" max="2049" width="30.3984375" style="2" customWidth="1"/>
    <col min="2050" max="2050" width="34.59765625" style="2" customWidth="1"/>
    <col min="2051" max="2051" width="15.3984375" style="2" bestFit="1" customWidth="1"/>
    <col min="2052" max="2052" width="14.09765625" style="2" customWidth="1"/>
    <col min="2053" max="2053" width="15.69921875" style="2" customWidth="1"/>
    <col min="2054" max="2054" width="10.69921875" style="2" customWidth="1"/>
    <col min="2055" max="2055" width="13" style="2" customWidth="1"/>
    <col min="2056" max="2056" width="3.09765625" style="2" customWidth="1"/>
    <col min="2057" max="2303" width="8.8984375" style="2"/>
    <col min="2304" max="2304" width="3.296875" style="2" customWidth="1"/>
    <col min="2305" max="2305" width="30.3984375" style="2" customWidth="1"/>
    <col min="2306" max="2306" width="34.59765625" style="2" customWidth="1"/>
    <col min="2307" max="2307" width="15.3984375" style="2" bestFit="1" customWidth="1"/>
    <col min="2308" max="2308" width="14.09765625" style="2" customWidth="1"/>
    <col min="2309" max="2309" width="15.69921875" style="2" customWidth="1"/>
    <col min="2310" max="2310" width="10.69921875" style="2" customWidth="1"/>
    <col min="2311" max="2311" width="13" style="2" customWidth="1"/>
    <col min="2312" max="2312" width="3.09765625" style="2" customWidth="1"/>
    <col min="2313" max="2559" width="8.8984375" style="2"/>
    <col min="2560" max="2560" width="3.296875" style="2" customWidth="1"/>
    <col min="2561" max="2561" width="30.3984375" style="2" customWidth="1"/>
    <col min="2562" max="2562" width="34.59765625" style="2" customWidth="1"/>
    <col min="2563" max="2563" width="15.3984375" style="2" bestFit="1" customWidth="1"/>
    <col min="2564" max="2564" width="14.09765625" style="2" customWidth="1"/>
    <col min="2565" max="2565" width="15.69921875" style="2" customWidth="1"/>
    <col min="2566" max="2566" width="10.69921875" style="2" customWidth="1"/>
    <col min="2567" max="2567" width="13" style="2" customWidth="1"/>
    <col min="2568" max="2568" width="3.09765625" style="2" customWidth="1"/>
    <col min="2569" max="2815" width="8.8984375" style="2"/>
    <col min="2816" max="2816" width="3.296875" style="2" customWidth="1"/>
    <col min="2817" max="2817" width="30.3984375" style="2" customWidth="1"/>
    <col min="2818" max="2818" width="34.59765625" style="2" customWidth="1"/>
    <col min="2819" max="2819" width="15.3984375" style="2" bestFit="1" customWidth="1"/>
    <col min="2820" max="2820" width="14.09765625" style="2" customWidth="1"/>
    <col min="2821" max="2821" width="15.69921875" style="2" customWidth="1"/>
    <col min="2822" max="2822" width="10.69921875" style="2" customWidth="1"/>
    <col min="2823" max="2823" width="13" style="2" customWidth="1"/>
    <col min="2824" max="2824" width="3.09765625" style="2" customWidth="1"/>
    <col min="2825" max="3071" width="8.8984375" style="2"/>
    <col min="3072" max="3072" width="3.296875" style="2" customWidth="1"/>
    <col min="3073" max="3073" width="30.3984375" style="2" customWidth="1"/>
    <col min="3074" max="3074" width="34.59765625" style="2" customWidth="1"/>
    <col min="3075" max="3075" width="15.3984375" style="2" bestFit="1" customWidth="1"/>
    <col min="3076" max="3076" width="14.09765625" style="2" customWidth="1"/>
    <col min="3077" max="3077" width="15.69921875" style="2" customWidth="1"/>
    <col min="3078" max="3078" width="10.69921875" style="2" customWidth="1"/>
    <col min="3079" max="3079" width="13" style="2" customWidth="1"/>
    <col min="3080" max="3080" width="3.09765625" style="2" customWidth="1"/>
    <col min="3081" max="3327" width="8.8984375" style="2"/>
    <col min="3328" max="3328" width="3.296875" style="2" customWidth="1"/>
    <col min="3329" max="3329" width="30.3984375" style="2" customWidth="1"/>
    <col min="3330" max="3330" width="34.59765625" style="2" customWidth="1"/>
    <col min="3331" max="3331" width="15.3984375" style="2" bestFit="1" customWidth="1"/>
    <col min="3332" max="3332" width="14.09765625" style="2" customWidth="1"/>
    <col min="3333" max="3333" width="15.69921875" style="2" customWidth="1"/>
    <col min="3334" max="3334" width="10.69921875" style="2" customWidth="1"/>
    <col min="3335" max="3335" width="13" style="2" customWidth="1"/>
    <col min="3336" max="3336" width="3.09765625" style="2" customWidth="1"/>
    <col min="3337" max="3583" width="8.8984375" style="2"/>
    <col min="3584" max="3584" width="3.296875" style="2" customWidth="1"/>
    <col min="3585" max="3585" width="30.3984375" style="2" customWidth="1"/>
    <col min="3586" max="3586" width="34.59765625" style="2" customWidth="1"/>
    <col min="3587" max="3587" width="15.3984375" style="2" bestFit="1" customWidth="1"/>
    <col min="3588" max="3588" width="14.09765625" style="2" customWidth="1"/>
    <col min="3589" max="3589" width="15.69921875" style="2" customWidth="1"/>
    <col min="3590" max="3590" width="10.69921875" style="2" customWidth="1"/>
    <col min="3591" max="3591" width="13" style="2" customWidth="1"/>
    <col min="3592" max="3592" width="3.09765625" style="2" customWidth="1"/>
    <col min="3593" max="3839" width="8.8984375" style="2"/>
    <col min="3840" max="3840" width="3.296875" style="2" customWidth="1"/>
    <col min="3841" max="3841" width="30.3984375" style="2" customWidth="1"/>
    <col min="3842" max="3842" width="34.59765625" style="2" customWidth="1"/>
    <col min="3843" max="3843" width="15.3984375" style="2" bestFit="1" customWidth="1"/>
    <col min="3844" max="3844" width="14.09765625" style="2" customWidth="1"/>
    <col min="3845" max="3845" width="15.69921875" style="2" customWidth="1"/>
    <col min="3846" max="3846" width="10.69921875" style="2" customWidth="1"/>
    <col min="3847" max="3847" width="13" style="2" customWidth="1"/>
    <col min="3848" max="3848" width="3.09765625" style="2" customWidth="1"/>
    <col min="3849" max="4095" width="8.8984375" style="2"/>
    <col min="4096" max="4096" width="3.296875" style="2" customWidth="1"/>
    <col min="4097" max="4097" width="30.3984375" style="2" customWidth="1"/>
    <col min="4098" max="4098" width="34.59765625" style="2" customWidth="1"/>
    <col min="4099" max="4099" width="15.3984375" style="2" bestFit="1" customWidth="1"/>
    <col min="4100" max="4100" width="14.09765625" style="2" customWidth="1"/>
    <col min="4101" max="4101" width="15.69921875" style="2" customWidth="1"/>
    <col min="4102" max="4102" width="10.69921875" style="2" customWidth="1"/>
    <col min="4103" max="4103" width="13" style="2" customWidth="1"/>
    <col min="4104" max="4104" width="3.09765625" style="2" customWidth="1"/>
    <col min="4105" max="4351" width="8.8984375" style="2"/>
    <col min="4352" max="4352" width="3.296875" style="2" customWidth="1"/>
    <col min="4353" max="4353" width="30.3984375" style="2" customWidth="1"/>
    <col min="4354" max="4354" width="34.59765625" style="2" customWidth="1"/>
    <col min="4355" max="4355" width="15.3984375" style="2" bestFit="1" customWidth="1"/>
    <col min="4356" max="4356" width="14.09765625" style="2" customWidth="1"/>
    <col min="4357" max="4357" width="15.69921875" style="2" customWidth="1"/>
    <col min="4358" max="4358" width="10.69921875" style="2" customWidth="1"/>
    <col min="4359" max="4359" width="13" style="2" customWidth="1"/>
    <col min="4360" max="4360" width="3.09765625" style="2" customWidth="1"/>
    <col min="4361" max="4607" width="8.8984375" style="2"/>
    <col min="4608" max="4608" width="3.296875" style="2" customWidth="1"/>
    <col min="4609" max="4609" width="30.3984375" style="2" customWidth="1"/>
    <col min="4610" max="4610" width="34.59765625" style="2" customWidth="1"/>
    <col min="4611" max="4611" width="15.3984375" style="2" bestFit="1" customWidth="1"/>
    <col min="4612" max="4612" width="14.09765625" style="2" customWidth="1"/>
    <col min="4613" max="4613" width="15.69921875" style="2" customWidth="1"/>
    <col min="4614" max="4614" width="10.69921875" style="2" customWidth="1"/>
    <col min="4615" max="4615" width="13" style="2" customWidth="1"/>
    <col min="4616" max="4616" width="3.09765625" style="2" customWidth="1"/>
    <col min="4617" max="4863" width="8.8984375" style="2"/>
    <col min="4864" max="4864" width="3.296875" style="2" customWidth="1"/>
    <col min="4865" max="4865" width="30.3984375" style="2" customWidth="1"/>
    <col min="4866" max="4866" width="34.59765625" style="2" customWidth="1"/>
    <col min="4867" max="4867" width="15.3984375" style="2" bestFit="1" customWidth="1"/>
    <col min="4868" max="4868" width="14.09765625" style="2" customWidth="1"/>
    <col min="4869" max="4869" width="15.69921875" style="2" customWidth="1"/>
    <col min="4870" max="4870" width="10.69921875" style="2" customWidth="1"/>
    <col min="4871" max="4871" width="13" style="2" customWidth="1"/>
    <col min="4872" max="4872" width="3.09765625" style="2" customWidth="1"/>
    <col min="4873" max="5119" width="8.8984375" style="2"/>
    <col min="5120" max="5120" width="3.296875" style="2" customWidth="1"/>
    <col min="5121" max="5121" width="30.3984375" style="2" customWidth="1"/>
    <col min="5122" max="5122" width="34.59765625" style="2" customWidth="1"/>
    <col min="5123" max="5123" width="15.3984375" style="2" bestFit="1" customWidth="1"/>
    <col min="5124" max="5124" width="14.09765625" style="2" customWidth="1"/>
    <col min="5125" max="5125" width="15.69921875" style="2" customWidth="1"/>
    <col min="5126" max="5126" width="10.69921875" style="2" customWidth="1"/>
    <col min="5127" max="5127" width="13" style="2" customWidth="1"/>
    <col min="5128" max="5128" width="3.09765625" style="2" customWidth="1"/>
    <col min="5129" max="5375" width="8.8984375" style="2"/>
    <col min="5376" max="5376" width="3.296875" style="2" customWidth="1"/>
    <col min="5377" max="5377" width="30.3984375" style="2" customWidth="1"/>
    <col min="5378" max="5378" width="34.59765625" style="2" customWidth="1"/>
    <col min="5379" max="5379" width="15.3984375" style="2" bestFit="1" customWidth="1"/>
    <col min="5380" max="5380" width="14.09765625" style="2" customWidth="1"/>
    <col min="5381" max="5381" width="15.69921875" style="2" customWidth="1"/>
    <col min="5382" max="5382" width="10.69921875" style="2" customWidth="1"/>
    <col min="5383" max="5383" width="13" style="2" customWidth="1"/>
    <col min="5384" max="5384" width="3.09765625" style="2" customWidth="1"/>
    <col min="5385" max="5631" width="8.8984375" style="2"/>
    <col min="5632" max="5632" width="3.296875" style="2" customWidth="1"/>
    <col min="5633" max="5633" width="30.3984375" style="2" customWidth="1"/>
    <col min="5634" max="5634" width="34.59765625" style="2" customWidth="1"/>
    <col min="5635" max="5635" width="15.3984375" style="2" bestFit="1" customWidth="1"/>
    <col min="5636" max="5636" width="14.09765625" style="2" customWidth="1"/>
    <col min="5637" max="5637" width="15.69921875" style="2" customWidth="1"/>
    <col min="5638" max="5638" width="10.69921875" style="2" customWidth="1"/>
    <col min="5639" max="5639" width="13" style="2" customWidth="1"/>
    <col min="5640" max="5640" width="3.09765625" style="2" customWidth="1"/>
    <col min="5641" max="5887" width="8.8984375" style="2"/>
    <col min="5888" max="5888" width="3.296875" style="2" customWidth="1"/>
    <col min="5889" max="5889" width="30.3984375" style="2" customWidth="1"/>
    <col min="5890" max="5890" width="34.59765625" style="2" customWidth="1"/>
    <col min="5891" max="5891" width="15.3984375" style="2" bestFit="1" customWidth="1"/>
    <col min="5892" max="5892" width="14.09765625" style="2" customWidth="1"/>
    <col min="5893" max="5893" width="15.69921875" style="2" customWidth="1"/>
    <col min="5894" max="5894" width="10.69921875" style="2" customWidth="1"/>
    <col min="5895" max="5895" width="13" style="2" customWidth="1"/>
    <col min="5896" max="5896" width="3.09765625" style="2" customWidth="1"/>
    <col min="5897" max="6143" width="8.8984375" style="2"/>
    <col min="6144" max="6144" width="3.296875" style="2" customWidth="1"/>
    <col min="6145" max="6145" width="30.3984375" style="2" customWidth="1"/>
    <col min="6146" max="6146" width="34.59765625" style="2" customWidth="1"/>
    <col min="6147" max="6147" width="15.3984375" style="2" bestFit="1" customWidth="1"/>
    <col min="6148" max="6148" width="14.09765625" style="2" customWidth="1"/>
    <col min="6149" max="6149" width="15.69921875" style="2" customWidth="1"/>
    <col min="6150" max="6150" width="10.69921875" style="2" customWidth="1"/>
    <col min="6151" max="6151" width="13" style="2" customWidth="1"/>
    <col min="6152" max="6152" width="3.09765625" style="2" customWidth="1"/>
    <col min="6153" max="6399" width="8.8984375" style="2"/>
    <col min="6400" max="6400" width="3.296875" style="2" customWidth="1"/>
    <col min="6401" max="6401" width="30.3984375" style="2" customWidth="1"/>
    <col min="6402" max="6402" width="34.59765625" style="2" customWidth="1"/>
    <col min="6403" max="6403" width="15.3984375" style="2" bestFit="1" customWidth="1"/>
    <col min="6404" max="6404" width="14.09765625" style="2" customWidth="1"/>
    <col min="6405" max="6405" width="15.69921875" style="2" customWidth="1"/>
    <col min="6406" max="6406" width="10.69921875" style="2" customWidth="1"/>
    <col min="6407" max="6407" width="13" style="2" customWidth="1"/>
    <col min="6408" max="6408" width="3.09765625" style="2" customWidth="1"/>
    <col min="6409" max="6655" width="8.8984375" style="2"/>
    <col min="6656" max="6656" width="3.296875" style="2" customWidth="1"/>
    <col min="6657" max="6657" width="30.3984375" style="2" customWidth="1"/>
    <col min="6658" max="6658" width="34.59765625" style="2" customWidth="1"/>
    <col min="6659" max="6659" width="15.3984375" style="2" bestFit="1" customWidth="1"/>
    <col min="6660" max="6660" width="14.09765625" style="2" customWidth="1"/>
    <col min="6661" max="6661" width="15.69921875" style="2" customWidth="1"/>
    <col min="6662" max="6662" width="10.69921875" style="2" customWidth="1"/>
    <col min="6663" max="6663" width="13" style="2" customWidth="1"/>
    <col min="6664" max="6664" width="3.09765625" style="2" customWidth="1"/>
    <col min="6665" max="6911" width="8.8984375" style="2"/>
    <col min="6912" max="6912" width="3.296875" style="2" customWidth="1"/>
    <col min="6913" max="6913" width="30.3984375" style="2" customWidth="1"/>
    <col min="6914" max="6914" width="34.59765625" style="2" customWidth="1"/>
    <col min="6915" max="6915" width="15.3984375" style="2" bestFit="1" customWidth="1"/>
    <col min="6916" max="6916" width="14.09765625" style="2" customWidth="1"/>
    <col min="6917" max="6917" width="15.69921875" style="2" customWidth="1"/>
    <col min="6918" max="6918" width="10.69921875" style="2" customWidth="1"/>
    <col min="6919" max="6919" width="13" style="2" customWidth="1"/>
    <col min="6920" max="6920" width="3.09765625" style="2" customWidth="1"/>
    <col min="6921" max="7167" width="8.8984375" style="2"/>
    <col min="7168" max="7168" width="3.296875" style="2" customWidth="1"/>
    <col min="7169" max="7169" width="30.3984375" style="2" customWidth="1"/>
    <col min="7170" max="7170" width="34.59765625" style="2" customWidth="1"/>
    <col min="7171" max="7171" width="15.3984375" style="2" bestFit="1" customWidth="1"/>
    <col min="7172" max="7172" width="14.09765625" style="2" customWidth="1"/>
    <col min="7173" max="7173" width="15.69921875" style="2" customWidth="1"/>
    <col min="7174" max="7174" width="10.69921875" style="2" customWidth="1"/>
    <col min="7175" max="7175" width="13" style="2" customWidth="1"/>
    <col min="7176" max="7176" width="3.09765625" style="2" customWidth="1"/>
    <col min="7177" max="7423" width="8.8984375" style="2"/>
    <col min="7424" max="7424" width="3.296875" style="2" customWidth="1"/>
    <col min="7425" max="7425" width="30.3984375" style="2" customWidth="1"/>
    <col min="7426" max="7426" width="34.59765625" style="2" customWidth="1"/>
    <col min="7427" max="7427" width="15.3984375" style="2" bestFit="1" customWidth="1"/>
    <col min="7428" max="7428" width="14.09765625" style="2" customWidth="1"/>
    <col min="7429" max="7429" width="15.69921875" style="2" customWidth="1"/>
    <col min="7430" max="7430" width="10.69921875" style="2" customWidth="1"/>
    <col min="7431" max="7431" width="13" style="2" customWidth="1"/>
    <col min="7432" max="7432" width="3.09765625" style="2" customWidth="1"/>
    <col min="7433" max="7679" width="8.8984375" style="2"/>
    <col min="7680" max="7680" width="3.296875" style="2" customWidth="1"/>
    <col min="7681" max="7681" width="30.3984375" style="2" customWidth="1"/>
    <col min="7682" max="7682" width="34.59765625" style="2" customWidth="1"/>
    <col min="7683" max="7683" width="15.3984375" style="2" bestFit="1" customWidth="1"/>
    <col min="7684" max="7684" width="14.09765625" style="2" customWidth="1"/>
    <col min="7685" max="7685" width="15.69921875" style="2" customWidth="1"/>
    <col min="7686" max="7686" width="10.69921875" style="2" customWidth="1"/>
    <col min="7687" max="7687" width="13" style="2" customWidth="1"/>
    <col min="7688" max="7688" width="3.09765625" style="2" customWidth="1"/>
    <col min="7689" max="7935" width="8.8984375" style="2"/>
    <col min="7936" max="7936" width="3.296875" style="2" customWidth="1"/>
    <col min="7937" max="7937" width="30.3984375" style="2" customWidth="1"/>
    <col min="7938" max="7938" width="34.59765625" style="2" customWidth="1"/>
    <col min="7939" max="7939" width="15.3984375" style="2" bestFit="1" customWidth="1"/>
    <col min="7940" max="7940" width="14.09765625" style="2" customWidth="1"/>
    <col min="7941" max="7941" width="15.69921875" style="2" customWidth="1"/>
    <col min="7942" max="7942" width="10.69921875" style="2" customWidth="1"/>
    <col min="7943" max="7943" width="13" style="2" customWidth="1"/>
    <col min="7944" max="7944" width="3.09765625" style="2" customWidth="1"/>
    <col min="7945" max="8191" width="8.8984375" style="2"/>
    <col min="8192" max="8192" width="3.296875" style="2" customWidth="1"/>
    <col min="8193" max="8193" width="30.3984375" style="2" customWidth="1"/>
    <col min="8194" max="8194" width="34.59765625" style="2" customWidth="1"/>
    <col min="8195" max="8195" width="15.3984375" style="2" bestFit="1" customWidth="1"/>
    <col min="8196" max="8196" width="14.09765625" style="2" customWidth="1"/>
    <col min="8197" max="8197" width="15.69921875" style="2" customWidth="1"/>
    <col min="8198" max="8198" width="10.69921875" style="2" customWidth="1"/>
    <col min="8199" max="8199" width="13" style="2" customWidth="1"/>
    <col min="8200" max="8200" width="3.09765625" style="2" customWidth="1"/>
    <col min="8201" max="8447" width="8.8984375" style="2"/>
    <col min="8448" max="8448" width="3.296875" style="2" customWidth="1"/>
    <col min="8449" max="8449" width="30.3984375" style="2" customWidth="1"/>
    <col min="8450" max="8450" width="34.59765625" style="2" customWidth="1"/>
    <col min="8451" max="8451" width="15.3984375" style="2" bestFit="1" customWidth="1"/>
    <col min="8452" max="8452" width="14.09765625" style="2" customWidth="1"/>
    <col min="8453" max="8453" width="15.69921875" style="2" customWidth="1"/>
    <col min="8454" max="8454" width="10.69921875" style="2" customWidth="1"/>
    <col min="8455" max="8455" width="13" style="2" customWidth="1"/>
    <col min="8456" max="8456" width="3.09765625" style="2" customWidth="1"/>
    <col min="8457" max="8703" width="8.8984375" style="2"/>
    <col min="8704" max="8704" width="3.296875" style="2" customWidth="1"/>
    <col min="8705" max="8705" width="30.3984375" style="2" customWidth="1"/>
    <col min="8706" max="8706" width="34.59765625" style="2" customWidth="1"/>
    <col min="8707" max="8707" width="15.3984375" style="2" bestFit="1" customWidth="1"/>
    <col min="8708" max="8708" width="14.09765625" style="2" customWidth="1"/>
    <col min="8709" max="8709" width="15.69921875" style="2" customWidth="1"/>
    <col min="8710" max="8710" width="10.69921875" style="2" customWidth="1"/>
    <col min="8711" max="8711" width="13" style="2" customWidth="1"/>
    <col min="8712" max="8712" width="3.09765625" style="2" customWidth="1"/>
    <col min="8713" max="8959" width="8.8984375" style="2"/>
    <col min="8960" max="8960" width="3.296875" style="2" customWidth="1"/>
    <col min="8961" max="8961" width="30.3984375" style="2" customWidth="1"/>
    <col min="8962" max="8962" width="34.59765625" style="2" customWidth="1"/>
    <col min="8963" max="8963" width="15.3984375" style="2" bestFit="1" customWidth="1"/>
    <col min="8964" max="8964" width="14.09765625" style="2" customWidth="1"/>
    <col min="8965" max="8965" width="15.69921875" style="2" customWidth="1"/>
    <col min="8966" max="8966" width="10.69921875" style="2" customWidth="1"/>
    <col min="8967" max="8967" width="13" style="2" customWidth="1"/>
    <col min="8968" max="8968" width="3.09765625" style="2" customWidth="1"/>
    <col min="8969" max="9215" width="8.8984375" style="2"/>
    <col min="9216" max="9216" width="3.296875" style="2" customWidth="1"/>
    <col min="9217" max="9217" width="30.3984375" style="2" customWidth="1"/>
    <col min="9218" max="9218" width="34.59765625" style="2" customWidth="1"/>
    <col min="9219" max="9219" width="15.3984375" style="2" bestFit="1" customWidth="1"/>
    <col min="9220" max="9220" width="14.09765625" style="2" customWidth="1"/>
    <col min="9221" max="9221" width="15.69921875" style="2" customWidth="1"/>
    <col min="9222" max="9222" width="10.69921875" style="2" customWidth="1"/>
    <col min="9223" max="9223" width="13" style="2" customWidth="1"/>
    <col min="9224" max="9224" width="3.09765625" style="2" customWidth="1"/>
    <col min="9225" max="9471" width="8.8984375" style="2"/>
    <col min="9472" max="9472" width="3.296875" style="2" customWidth="1"/>
    <col min="9473" max="9473" width="30.3984375" style="2" customWidth="1"/>
    <col min="9474" max="9474" width="34.59765625" style="2" customWidth="1"/>
    <col min="9475" max="9475" width="15.3984375" style="2" bestFit="1" customWidth="1"/>
    <col min="9476" max="9476" width="14.09765625" style="2" customWidth="1"/>
    <col min="9477" max="9477" width="15.69921875" style="2" customWidth="1"/>
    <col min="9478" max="9478" width="10.69921875" style="2" customWidth="1"/>
    <col min="9479" max="9479" width="13" style="2" customWidth="1"/>
    <col min="9480" max="9480" width="3.09765625" style="2" customWidth="1"/>
    <col min="9481" max="9727" width="8.8984375" style="2"/>
    <col min="9728" max="9728" width="3.296875" style="2" customWidth="1"/>
    <col min="9729" max="9729" width="30.3984375" style="2" customWidth="1"/>
    <col min="9730" max="9730" width="34.59765625" style="2" customWidth="1"/>
    <col min="9731" max="9731" width="15.3984375" style="2" bestFit="1" customWidth="1"/>
    <col min="9732" max="9732" width="14.09765625" style="2" customWidth="1"/>
    <col min="9733" max="9733" width="15.69921875" style="2" customWidth="1"/>
    <col min="9734" max="9734" width="10.69921875" style="2" customWidth="1"/>
    <col min="9735" max="9735" width="13" style="2" customWidth="1"/>
    <col min="9736" max="9736" width="3.09765625" style="2" customWidth="1"/>
    <col min="9737" max="9983" width="8.8984375" style="2"/>
    <col min="9984" max="9984" width="3.296875" style="2" customWidth="1"/>
    <col min="9985" max="9985" width="30.3984375" style="2" customWidth="1"/>
    <col min="9986" max="9986" width="34.59765625" style="2" customWidth="1"/>
    <col min="9987" max="9987" width="15.3984375" style="2" bestFit="1" customWidth="1"/>
    <col min="9988" max="9988" width="14.09765625" style="2" customWidth="1"/>
    <col min="9989" max="9989" width="15.69921875" style="2" customWidth="1"/>
    <col min="9990" max="9990" width="10.69921875" style="2" customWidth="1"/>
    <col min="9991" max="9991" width="13" style="2" customWidth="1"/>
    <col min="9992" max="9992" width="3.09765625" style="2" customWidth="1"/>
    <col min="9993" max="10239" width="8.8984375" style="2"/>
    <col min="10240" max="10240" width="3.296875" style="2" customWidth="1"/>
    <col min="10241" max="10241" width="30.3984375" style="2" customWidth="1"/>
    <col min="10242" max="10242" width="34.59765625" style="2" customWidth="1"/>
    <col min="10243" max="10243" width="15.3984375" style="2" bestFit="1" customWidth="1"/>
    <col min="10244" max="10244" width="14.09765625" style="2" customWidth="1"/>
    <col min="10245" max="10245" width="15.69921875" style="2" customWidth="1"/>
    <col min="10246" max="10246" width="10.69921875" style="2" customWidth="1"/>
    <col min="10247" max="10247" width="13" style="2" customWidth="1"/>
    <col min="10248" max="10248" width="3.09765625" style="2" customWidth="1"/>
    <col min="10249" max="10495" width="8.8984375" style="2"/>
    <col min="10496" max="10496" width="3.296875" style="2" customWidth="1"/>
    <col min="10497" max="10497" width="30.3984375" style="2" customWidth="1"/>
    <col min="10498" max="10498" width="34.59765625" style="2" customWidth="1"/>
    <col min="10499" max="10499" width="15.3984375" style="2" bestFit="1" customWidth="1"/>
    <col min="10500" max="10500" width="14.09765625" style="2" customWidth="1"/>
    <col min="10501" max="10501" width="15.69921875" style="2" customWidth="1"/>
    <col min="10502" max="10502" width="10.69921875" style="2" customWidth="1"/>
    <col min="10503" max="10503" width="13" style="2" customWidth="1"/>
    <col min="10504" max="10504" width="3.09765625" style="2" customWidth="1"/>
    <col min="10505" max="10751" width="8.8984375" style="2"/>
    <col min="10752" max="10752" width="3.296875" style="2" customWidth="1"/>
    <col min="10753" max="10753" width="30.3984375" style="2" customWidth="1"/>
    <col min="10754" max="10754" width="34.59765625" style="2" customWidth="1"/>
    <col min="10755" max="10755" width="15.3984375" style="2" bestFit="1" customWidth="1"/>
    <col min="10756" max="10756" width="14.09765625" style="2" customWidth="1"/>
    <col min="10757" max="10757" width="15.69921875" style="2" customWidth="1"/>
    <col min="10758" max="10758" width="10.69921875" style="2" customWidth="1"/>
    <col min="10759" max="10759" width="13" style="2" customWidth="1"/>
    <col min="10760" max="10760" width="3.09765625" style="2" customWidth="1"/>
    <col min="10761" max="11007" width="8.8984375" style="2"/>
    <col min="11008" max="11008" width="3.296875" style="2" customWidth="1"/>
    <col min="11009" max="11009" width="30.3984375" style="2" customWidth="1"/>
    <col min="11010" max="11010" width="34.59765625" style="2" customWidth="1"/>
    <col min="11011" max="11011" width="15.3984375" style="2" bestFit="1" customWidth="1"/>
    <col min="11012" max="11012" width="14.09765625" style="2" customWidth="1"/>
    <col min="11013" max="11013" width="15.69921875" style="2" customWidth="1"/>
    <col min="11014" max="11014" width="10.69921875" style="2" customWidth="1"/>
    <col min="11015" max="11015" width="13" style="2" customWidth="1"/>
    <col min="11016" max="11016" width="3.09765625" style="2" customWidth="1"/>
    <col min="11017" max="11263" width="8.8984375" style="2"/>
    <col min="11264" max="11264" width="3.296875" style="2" customWidth="1"/>
    <col min="11265" max="11265" width="30.3984375" style="2" customWidth="1"/>
    <col min="11266" max="11266" width="34.59765625" style="2" customWidth="1"/>
    <col min="11267" max="11267" width="15.3984375" style="2" bestFit="1" customWidth="1"/>
    <col min="11268" max="11268" width="14.09765625" style="2" customWidth="1"/>
    <col min="11269" max="11269" width="15.69921875" style="2" customWidth="1"/>
    <col min="11270" max="11270" width="10.69921875" style="2" customWidth="1"/>
    <col min="11271" max="11271" width="13" style="2" customWidth="1"/>
    <col min="11272" max="11272" width="3.09765625" style="2" customWidth="1"/>
    <col min="11273" max="11519" width="8.8984375" style="2"/>
    <col min="11520" max="11520" width="3.296875" style="2" customWidth="1"/>
    <col min="11521" max="11521" width="30.3984375" style="2" customWidth="1"/>
    <col min="11522" max="11522" width="34.59765625" style="2" customWidth="1"/>
    <col min="11523" max="11523" width="15.3984375" style="2" bestFit="1" customWidth="1"/>
    <col min="11524" max="11524" width="14.09765625" style="2" customWidth="1"/>
    <col min="11525" max="11525" width="15.69921875" style="2" customWidth="1"/>
    <col min="11526" max="11526" width="10.69921875" style="2" customWidth="1"/>
    <col min="11527" max="11527" width="13" style="2" customWidth="1"/>
    <col min="11528" max="11528" width="3.09765625" style="2" customWidth="1"/>
    <col min="11529" max="11775" width="8.8984375" style="2"/>
    <col min="11776" max="11776" width="3.296875" style="2" customWidth="1"/>
    <col min="11777" max="11777" width="30.3984375" style="2" customWidth="1"/>
    <col min="11778" max="11778" width="34.59765625" style="2" customWidth="1"/>
    <col min="11779" max="11779" width="15.3984375" style="2" bestFit="1" customWidth="1"/>
    <col min="11780" max="11780" width="14.09765625" style="2" customWidth="1"/>
    <col min="11781" max="11781" width="15.69921875" style="2" customWidth="1"/>
    <col min="11782" max="11782" width="10.69921875" style="2" customWidth="1"/>
    <col min="11783" max="11783" width="13" style="2" customWidth="1"/>
    <col min="11784" max="11784" width="3.09765625" style="2" customWidth="1"/>
    <col min="11785" max="12031" width="8.8984375" style="2"/>
    <col min="12032" max="12032" width="3.296875" style="2" customWidth="1"/>
    <col min="12033" max="12033" width="30.3984375" style="2" customWidth="1"/>
    <col min="12034" max="12034" width="34.59765625" style="2" customWidth="1"/>
    <col min="12035" max="12035" width="15.3984375" style="2" bestFit="1" customWidth="1"/>
    <col min="12036" max="12036" width="14.09765625" style="2" customWidth="1"/>
    <col min="12037" max="12037" width="15.69921875" style="2" customWidth="1"/>
    <col min="12038" max="12038" width="10.69921875" style="2" customWidth="1"/>
    <col min="12039" max="12039" width="13" style="2" customWidth="1"/>
    <col min="12040" max="12040" width="3.09765625" style="2" customWidth="1"/>
    <col min="12041" max="12287" width="8.8984375" style="2"/>
    <col min="12288" max="12288" width="3.296875" style="2" customWidth="1"/>
    <col min="12289" max="12289" width="30.3984375" style="2" customWidth="1"/>
    <col min="12290" max="12290" width="34.59765625" style="2" customWidth="1"/>
    <col min="12291" max="12291" width="15.3984375" style="2" bestFit="1" customWidth="1"/>
    <col min="12292" max="12292" width="14.09765625" style="2" customWidth="1"/>
    <col min="12293" max="12293" width="15.69921875" style="2" customWidth="1"/>
    <col min="12294" max="12294" width="10.69921875" style="2" customWidth="1"/>
    <col min="12295" max="12295" width="13" style="2" customWidth="1"/>
    <col min="12296" max="12296" width="3.09765625" style="2" customWidth="1"/>
    <col min="12297" max="12543" width="8.8984375" style="2"/>
    <col min="12544" max="12544" width="3.296875" style="2" customWidth="1"/>
    <col min="12545" max="12545" width="30.3984375" style="2" customWidth="1"/>
    <col min="12546" max="12546" width="34.59765625" style="2" customWidth="1"/>
    <col min="12547" max="12547" width="15.3984375" style="2" bestFit="1" customWidth="1"/>
    <col min="12548" max="12548" width="14.09765625" style="2" customWidth="1"/>
    <col min="12549" max="12549" width="15.69921875" style="2" customWidth="1"/>
    <col min="12550" max="12550" width="10.69921875" style="2" customWidth="1"/>
    <col min="12551" max="12551" width="13" style="2" customWidth="1"/>
    <col min="12552" max="12552" width="3.09765625" style="2" customWidth="1"/>
    <col min="12553" max="12799" width="8.8984375" style="2"/>
    <col min="12800" max="12800" width="3.296875" style="2" customWidth="1"/>
    <col min="12801" max="12801" width="30.3984375" style="2" customWidth="1"/>
    <col min="12802" max="12802" width="34.59765625" style="2" customWidth="1"/>
    <col min="12803" max="12803" width="15.3984375" style="2" bestFit="1" customWidth="1"/>
    <col min="12804" max="12804" width="14.09765625" style="2" customWidth="1"/>
    <col min="12805" max="12805" width="15.69921875" style="2" customWidth="1"/>
    <col min="12806" max="12806" width="10.69921875" style="2" customWidth="1"/>
    <col min="12807" max="12807" width="13" style="2" customWidth="1"/>
    <col min="12808" max="12808" width="3.09765625" style="2" customWidth="1"/>
    <col min="12809" max="13055" width="8.8984375" style="2"/>
    <col min="13056" max="13056" width="3.296875" style="2" customWidth="1"/>
    <col min="13057" max="13057" width="30.3984375" style="2" customWidth="1"/>
    <col min="13058" max="13058" width="34.59765625" style="2" customWidth="1"/>
    <col min="13059" max="13059" width="15.3984375" style="2" bestFit="1" customWidth="1"/>
    <col min="13060" max="13060" width="14.09765625" style="2" customWidth="1"/>
    <col min="13061" max="13061" width="15.69921875" style="2" customWidth="1"/>
    <col min="13062" max="13062" width="10.69921875" style="2" customWidth="1"/>
    <col min="13063" max="13063" width="13" style="2" customWidth="1"/>
    <col min="13064" max="13064" width="3.09765625" style="2" customWidth="1"/>
    <col min="13065" max="13311" width="8.8984375" style="2"/>
    <col min="13312" max="13312" width="3.296875" style="2" customWidth="1"/>
    <col min="13313" max="13313" width="30.3984375" style="2" customWidth="1"/>
    <col min="13314" max="13314" width="34.59765625" style="2" customWidth="1"/>
    <col min="13315" max="13315" width="15.3984375" style="2" bestFit="1" customWidth="1"/>
    <col min="13316" max="13316" width="14.09765625" style="2" customWidth="1"/>
    <col min="13317" max="13317" width="15.69921875" style="2" customWidth="1"/>
    <col min="13318" max="13318" width="10.69921875" style="2" customWidth="1"/>
    <col min="13319" max="13319" width="13" style="2" customWidth="1"/>
    <col min="13320" max="13320" width="3.09765625" style="2" customWidth="1"/>
    <col min="13321" max="13567" width="8.8984375" style="2"/>
    <col min="13568" max="13568" width="3.296875" style="2" customWidth="1"/>
    <col min="13569" max="13569" width="30.3984375" style="2" customWidth="1"/>
    <col min="13570" max="13570" width="34.59765625" style="2" customWidth="1"/>
    <col min="13571" max="13571" width="15.3984375" style="2" bestFit="1" customWidth="1"/>
    <col min="13572" max="13572" width="14.09765625" style="2" customWidth="1"/>
    <col min="13573" max="13573" width="15.69921875" style="2" customWidth="1"/>
    <col min="13574" max="13574" width="10.69921875" style="2" customWidth="1"/>
    <col min="13575" max="13575" width="13" style="2" customWidth="1"/>
    <col min="13576" max="13576" width="3.09765625" style="2" customWidth="1"/>
    <col min="13577" max="13823" width="8.8984375" style="2"/>
    <col min="13824" max="13824" width="3.296875" style="2" customWidth="1"/>
    <col min="13825" max="13825" width="30.3984375" style="2" customWidth="1"/>
    <col min="13826" max="13826" width="34.59765625" style="2" customWidth="1"/>
    <col min="13827" max="13827" width="15.3984375" style="2" bestFit="1" customWidth="1"/>
    <col min="13828" max="13828" width="14.09765625" style="2" customWidth="1"/>
    <col min="13829" max="13829" width="15.69921875" style="2" customWidth="1"/>
    <col min="13830" max="13830" width="10.69921875" style="2" customWidth="1"/>
    <col min="13831" max="13831" width="13" style="2" customWidth="1"/>
    <col min="13832" max="13832" width="3.09765625" style="2" customWidth="1"/>
    <col min="13833" max="14079" width="8.8984375" style="2"/>
    <col min="14080" max="14080" width="3.296875" style="2" customWidth="1"/>
    <col min="14081" max="14081" width="30.3984375" style="2" customWidth="1"/>
    <col min="14082" max="14082" width="34.59765625" style="2" customWidth="1"/>
    <col min="14083" max="14083" width="15.3984375" style="2" bestFit="1" customWidth="1"/>
    <col min="14084" max="14084" width="14.09765625" style="2" customWidth="1"/>
    <col min="14085" max="14085" width="15.69921875" style="2" customWidth="1"/>
    <col min="14086" max="14086" width="10.69921875" style="2" customWidth="1"/>
    <col min="14087" max="14087" width="13" style="2" customWidth="1"/>
    <col min="14088" max="14088" width="3.09765625" style="2" customWidth="1"/>
    <col min="14089" max="14335" width="8.8984375" style="2"/>
    <col min="14336" max="14336" width="3.296875" style="2" customWidth="1"/>
    <col min="14337" max="14337" width="30.3984375" style="2" customWidth="1"/>
    <col min="14338" max="14338" width="34.59765625" style="2" customWidth="1"/>
    <col min="14339" max="14339" width="15.3984375" style="2" bestFit="1" customWidth="1"/>
    <col min="14340" max="14340" width="14.09765625" style="2" customWidth="1"/>
    <col min="14341" max="14341" width="15.69921875" style="2" customWidth="1"/>
    <col min="14342" max="14342" width="10.69921875" style="2" customWidth="1"/>
    <col min="14343" max="14343" width="13" style="2" customWidth="1"/>
    <col min="14344" max="14344" width="3.09765625" style="2" customWidth="1"/>
    <col min="14345" max="14591" width="8.8984375" style="2"/>
    <col min="14592" max="14592" width="3.296875" style="2" customWidth="1"/>
    <col min="14593" max="14593" width="30.3984375" style="2" customWidth="1"/>
    <col min="14594" max="14594" width="34.59765625" style="2" customWidth="1"/>
    <col min="14595" max="14595" width="15.3984375" style="2" bestFit="1" customWidth="1"/>
    <col min="14596" max="14596" width="14.09765625" style="2" customWidth="1"/>
    <col min="14597" max="14597" width="15.69921875" style="2" customWidth="1"/>
    <col min="14598" max="14598" width="10.69921875" style="2" customWidth="1"/>
    <col min="14599" max="14599" width="13" style="2" customWidth="1"/>
    <col min="14600" max="14600" width="3.09765625" style="2" customWidth="1"/>
    <col min="14601" max="14847" width="8.8984375" style="2"/>
    <col min="14848" max="14848" width="3.296875" style="2" customWidth="1"/>
    <col min="14849" max="14849" width="30.3984375" style="2" customWidth="1"/>
    <col min="14850" max="14850" width="34.59765625" style="2" customWidth="1"/>
    <col min="14851" max="14851" width="15.3984375" style="2" bestFit="1" customWidth="1"/>
    <col min="14852" max="14852" width="14.09765625" style="2" customWidth="1"/>
    <col min="14853" max="14853" width="15.69921875" style="2" customWidth="1"/>
    <col min="14854" max="14854" width="10.69921875" style="2" customWidth="1"/>
    <col min="14855" max="14855" width="13" style="2" customWidth="1"/>
    <col min="14856" max="14856" width="3.09765625" style="2" customWidth="1"/>
    <col min="14857" max="15103" width="8.8984375" style="2"/>
    <col min="15104" max="15104" width="3.296875" style="2" customWidth="1"/>
    <col min="15105" max="15105" width="30.3984375" style="2" customWidth="1"/>
    <col min="15106" max="15106" width="34.59765625" style="2" customWidth="1"/>
    <col min="15107" max="15107" width="15.3984375" style="2" bestFit="1" customWidth="1"/>
    <col min="15108" max="15108" width="14.09765625" style="2" customWidth="1"/>
    <col min="15109" max="15109" width="15.69921875" style="2" customWidth="1"/>
    <col min="15110" max="15110" width="10.69921875" style="2" customWidth="1"/>
    <col min="15111" max="15111" width="13" style="2" customWidth="1"/>
    <col min="15112" max="15112" width="3.09765625" style="2" customWidth="1"/>
    <col min="15113" max="15359" width="8.8984375" style="2"/>
    <col min="15360" max="15360" width="3.296875" style="2" customWidth="1"/>
    <col min="15361" max="15361" width="30.3984375" style="2" customWidth="1"/>
    <col min="15362" max="15362" width="34.59765625" style="2" customWidth="1"/>
    <col min="15363" max="15363" width="15.3984375" style="2" bestFit="1" customWidth="1"/>
    <col min="15364" max="15364" width="14.09765625" style="2" customWidth="1"/>
    <col min="15365" max="15365" width="15.69921875" style="2" customWidth="1"/>
    <col min="15366" max="15366" width="10.69921875" style="2" customWidth="1"/>
    <col min="15367" max="15367" width="13" style="2" customWidth="1"/>
    <col min="15368" max="15368" width="3.09765625" style="2" customWidth="1"/>
    <col min="15369" max="15615" width="8.8984375" style="2"/>
    <col min="15616" max="15616" width="3.296875" style="2" customWidth="1"/>
    <col min="15617" max="15617" width="30.3984375" style="2" customWidth="1"/>
    <col min="15618" max="15618" width="34.59765625" style="2" customWidth="1"/>
    <col min="15619" max="15619" width="15.3984375" style="2" bestFit="1" customWidth="1"/>
    <col min="15620" max="15620" width="14.09765625" style="2" customWidth="1"/>
    <col min="15621" max="15621" width="15.69921875" style="2" customWidth="1"/>
    <col min="15622" max="15622" width="10.69921875" style="2" customWidth="1"/>
    <col min="15623" max="15623" width="13" style="2" customWidth="1"/>
    <col min="15624" max="15624" width="3.09765625" style="2" customWidth="1"/>
    <col min="15625" max="15871" width="8.8984375" style="2"/>
    <col min="15872" max="15872" width="3.296875" style="2" customWidth="1"/>
    <col min="15873" max="15873" width="30.3984375" style="2" customWidth="1"/>
    <col min="15874" max="15874" width="34.59765625" style="2" customWidth="1"/>
    <col min="15875" max="15875" width="15.3984375" style="2" bestFit="1" customWidth="1"/>
    <col min="15876" max="15876" width="14.09765625" style="2" customWidth="1"/>
    <col min="15877" max="15877" width="15.69921875" style="2" customWidth="1"/>
    <col min="15878" max="15878" width="10.69921875" style="2" customWidth="1"/>
    <col min="15879" max="15879" width="13" style="2" customWidth="1"/>
    <col min="15880" max="15880" width="3.09765625" style="2" customWidth="1"/>
    <col min="15881" max="16127" width="8.8984375" style="2"/>
    <col min="16128" max="16128" width="3.296875" style="2" customWidth="1"/>
    <col min="16129" max="16129" width="30.3984375" style="2" customWidth="1"/>
    <col min="16130" max="16130" width="34.59765625" style="2" customWidth="1"/>
    <col min="16131" max="16131" width="15.3984375" style="2" bestFit="1" customWidth="1"/>
    <col min="16132" max="16132" width="14.09765625" style="2" customWidth="1"/>
    <col min="16133" max="16133" width="15.69921875" style="2" customWidth="1"/>
    <col min="16134" max="16134" width="10.69921875" style="2" customWidth="1"/>
    <col min="16135" max="16135" width="13" style="2" customWidth="1"/>
    <col min="16136" max="16136" width="3.09765625" style="2" customWidth="1"/>
    <col min="16137" max="16384" width="8.8984375" style="2"/>
  </cols>
  <sheetData>
    <row r="1" spans="1:7" x14ac:dyDescent="0.35">
      <c r="A1" s="112" t="s">
        <v>0</v>
      </c>
      <c r="B1" s="112"/>
      <c r="C1" s="112"/>
      <c r="D1" s="112"/>
      <c r="E1" s="112"/>
      <c r="F1" s="112"/>
    </row>
    <row r="2" spans="1:7" ht="15.7" customHeight="1" x14ac:dyDescent="0.35">
      <c r="B2" s="3" t="s">
        <v>125</v>
      </c>
    </row>
    <row r="3" spans="1:7" ht="15.7" customHeight="1" x14ac:dyDescent="0.35">
      <c r="B3" s="3"/>
    </row>
    <row r="4" spans="1:7" x14ac:dyDescent="0.35">
      <c r="A4" s="6"/>
      <c r="C4" s="7" t="s">
        <v>2</v>
      </c>
      <c r="D4" s="7" t="s">
        <v>3</v>
      </c>
      <c r="E4" s="7" t="s">
        <v>4</v>
      </c>
      <c r="F4" s="8" t="s">
        <v>5</v>
      </c>
    </row>
    <row r="5" spans="1:7" x14ac:dyDescent="0.35">
      <c r="A5" s="9"/>
      <c r="C5" s="10"/>
      <c r="D5" s="10"/>
      <c r="E5" s="10"/>
    </row>
    <row r="6" spans="1:7" x14ac:dyDescent="0.35">
      <c r="A6" s="6" t="s">
        <v>23</v>
      </c>
      <c r="C6" s="14"/>
      <c r="D6" s="14"/>
      <c r="E6" s="14"/>
    </row>
    <row r="7" spans="1:7" x14ac:dyDescent="0.35">
      <c r="A7" s="9" t="s">
        <v>126</v>
      </c>
      <c r="B7" s="2" t="s">
        <v>127</v>
      </c>
      <c r="C7" s="14">
        <v>1895.29</v>
      </c>
      <c r="D7" s="14"/>
      <c r="E7" s="14">
        <v>1895.29</v>
      </c>
      <c r="F7" s="5">
        <v>108960</v>
      </c>
      <c r="G7" s="1" t="s">
        <v>44</v>
      </c>
    </row>
    <row r="8" spans="1:7" x14ac:dyDescent="0.35">
      <c r="A8" s="9"/>
      <c r="C8" s="10"/>
      <c r="D8" s="10"/>
      <c r="E8" s="10"/>
      <c r="G8" s="11"/>
    </row>
    <row r="9" spans="1:7" x14ac:dyDescent="0.35">
      <c r="C9" s="12">
        <f>SUM(C7:C8)</f>
        <v>1895.29</v>
      </c>
      <c r="D9" s="12">
        <f>SUM(D7:D8)</f>
        <v>0</v>
      </c>
      <c r="E9" s="12">
        <f>SUM(E7:E8)</f>
        <v>1895.29</v>
      </c>
    </row>
    <row r="10" spans="1:7" x14ac:dyDescent="0.35">
      <c r="C10" s="13"/>
      <c r="D10" s="13"/>
      <c r="E10" s="13"/>
    </row>
    <row r="11" spans="1:7" x14ac:dyDescent="0.35">
      <c r="A11" s="6" t="s">
        <v>38</v>
      </c>
      <c r="C11" s="14"/>
      <c r="D11" s="14"/>
      <c r="E11" s="14"/>
    </row>
    <row r="12" spans="1:7" x14ac:dyDescent="0.35">
      <c r="A12" s="9" t="s">
        <v>128</v>
      </c>
      <c r="B12" s="2" t="s">
        <v>129</v>
      </c>
      <c r="C12" s="14">
        <v>216.93</v>
      </c>
      <c r="D12" s="14"/>
      <c r="E12" s="14">
        <v>216.93</v>
      </c>
      <c r="F12" s="5">
        <v>203435</v>
      </c>
      <c r="G12" s="11" t="s">
        <v>11</v>
      </c>
    </row>
    <row r="13" spans="1:7" x14ac:dyDescent="0.35">
      <c r="A13" s="9" t="s">
        <v>128</v>
      </c>
      <c r="B13" s="2" t="s">
        <v>129</v>
      </c>
      <c r="C13" s="14">
        <v>30.94</v>
      </c>
      <c r="D13" s="14"/>
      <c r="E13" s="14">
        <v>30.94</v>
      </c>
      <c r="F13" s="5">
        <v>203436</v>
      </c>
      <c r="G13" s="11" t="s">
        <v>11</v>
      </c>
    </row>
    <row r="14" spans="1:7" x14ac:dyDescent="0.35">
      <c r="A14" s="9" t="s">
        <v>130</v>
      </c>
      <c r="B14" s="2" t="s">
        <v>131</v>
      </c>
      <c r="C14" s="14">
        <v>16.989999999999998</v>
      </c>
      <c r="D14" s="14"/>
      <c r="E14" s="14">
        <v>16.989999999999998</v>
      </c>
      <c r="F14" s="5" t="s">
        <v>61</v>
      </c>
      <c r="G14" s="1" t="s">
        <v>44</v>
      </c>
    </row>
    <row r="15" spans="1:7" x14ac:dyDescent="0.35">
      <c r="A15" s="9" t="s">
        <v>132</v>
      </c>
      <c r="B15" s="2" t="s">
        <v>133</v>
      </c>
      <c r="C15" s="14">
        <v>39.32</v>
      </c>
      <c r="D15" s="14"/>
      <c r="E15" s="14">
        <v>39.32</v>
      </c>
      <c r="G15" s="1" t="s">
        <v>44</v>
      </c>
    </row>
    <row r="16" spans="1:7" s="18" customFormat="1" x14ac:dyDescent="0.35">
      <c r="B16" s="19"/>
      <c r="C16" s="12">
        <f>SUM(C12:C15)</f>
        <v>304.18</v>
      </c>
      <c r="D16" s="12">
        <f>SUM(D12:D15)</f>
        <v>0</v>
      </c>
      <c r="E16" s="12">
        <f>SUM(E12:E15)</f>
        <v>304.18</v>
      </c>
      <c r="F16" s="20"/>
      <c r="G16" s="21"/>
    </row>
    <row r="17" spans="1:7" s="18" customFormat="1" x14ac:dyDescent="0.35">
      <c r="B17" s="19"/>
      <c r="C17" s="13"/>
      <c r="D17" s="13"/>
      <c r="E17" s="13"/>
      <c r="F17" s="20"/>
      <c r="G17" s="21"/>
    </row>
    <row r="18" spans="1:7" x14ac:dyDescent="0.35">
      <c r="A18" s="6" t="s">
        <v>43</v>
      </c>
      <c r="C18" s="14"/>
      <c r="D18" s="14"/>
      <c r="E18" s="14"/>
    </row>
    <row r="19" spans="1:7" x14ac:dyDescent="0.35">
      <c r="A19" s="9" t="s">
        <v>134</v>
      </c>
      <c r="B19" s="2" t="s">
        <v>135</v>
      </c>
      <c r="C19" s="14">
        <v>123.12</v>
      </c>
      <c r="D19" s="14"/>
      <c r="E19" s="14">
        <v>123.12</v>
      </c>
      <c r="F19" s="5">
        <v>108961</v>
      </c>
      <c r="G19" s="1" t="s">
        <v>44</v>
      </c>
    </row>
    <row r="20" spans="1:7" x14ac:dyDescent="0.35">
      <c r="A20" s="9" t="s">
        <v>136</v>
      </c>
      <c r="B20" s="2" t="s">
        <v>137</v>
      </c>
      <c r="C20" s="10">
        <v>35</v>
      </c>
      <c r="D20" s="10">
        <v>7</v>
      </c>
      <c r="E20" s="10">
        <v>42</v>
      </c>
      <c r="F20" s="5">
        <v>108962</v>
      </c>
      <c r="G20" s="1" t="s">
        <v>44</v>
      </c>
    </row>
    <row r="21" spans="1:7" x14ac:dyDescent="0.35">
      <c r="A21" s="24"/>
      <c r="B21" s="18"/>
      <c r="C21" s="12">
        <f>SUM(C19:C20)</f>
        <v>158.12</v>
      </c>
      <c r="D21" s="12">
        <f>SUM(D19:D20)</f>
        <v>7</v>
      </c>
      <c r="E21" s="12">
        <f>SUM(E19:E20)</f>
        <v>165.12</v>
      </c>
    </row>
    <row r="22" spans="1:7" x14ac:dyDescent="0.35">
      <c r="A22" s="24"/>
      <c r="B22" s="18"/>
      <c r="C22" s="13"/>
      <c r="D22" s="13"/>
      <c r="E22" s="13"/>
    </row>
    <row r="23" spans="1:7" x14ac:dyDescent="0.35">
      <c r="B23" s="41" t="s">
        <v>114</v>
      </c>
      <c r="C23" s="12">
        <f>SUM(C16+C9+C21+C92)</f>
        <v>2357.5899999999997</v>
      </c>
      <c r="D23" s="12">
        <f>SUM(D16+D9+D21+D92)</f>
        <v>7</v>
      </c>
      <c r="E23" s="12">
        <f>SUM(E16+E9+E21+E92)</f>
        <v>2364.5899999999997</v>
      </c>
    </row>
    <row r="24" spans="1:7" x14ac:dyDescent="0.35">
      <c r="B24" s="42"/>
      <c r="C24" s="13"/>
      <c r="D24" s="13"/>
      <c r="E24" s="13"/>
    </row>
    <row r="25" spans="1:7" x14ac:dyDescent="0.35">
      <c r="A25" s="43"/>
      <c r="B25" s="42"/>
      <c r="C25" s="13"/>
      <c r="D25" s="13"/>
      <c r="E25" s="13"/>
    </row>
    <row r="36" spans="8:8" x14ac:dyDescent="0.35">
      <c r="H36" s="37"/>
    </row>
    <row r="37" spans="8:8" x14ac:dyDescent="0.35">
      <c r="H37" s="37"/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workbookViewId="0">
      <selection activeCell="B8" sqref="B8"/>
    </sheetView>
  </sheetViews>
  <sheetFormatPr defaultColWidth="8.8984375" defaultRowHeight="13.85" x14ac:dyDescent="0.25"/>
  <cols>
    <col min="1" max="1" width="35.09765625" style="54" customWidth="1"/>
    <col min="2" max="2" width="38.8984375" style="54" customWidth="1"/>
    <col min="3" max="3" width="14" style="56" customWidth="1"/>
    <col min="4" max="4" width="12" style="56" customWidth="1"/>
    <col min="5" max="5" width="13.8984375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5.09765625" style="54" customWidth="1"/>
    <col min="258" max="258" width="38.8984375" style="54" customWidth="1"/>
    <col min="259" max="259" width="14" style="54" customWidth="1"/>
    <col min="260" max="260" width="12" style="54" customWidth="1"/>
    <col min="261" max="261" width="13.8984375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5.09765625" style="54" customWidth="1"/>
    <col min="514" max="514" width="38.8984375" style="54" customWidth="1"/>
    <col min="515" max="515" width="14" style="54" customWidth="1"/>
    <col min="516" max="516" width="12" style="54" customWidth="1"/>
    <col min="517" max="517" width="13.8984375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5.09765625" style="54" customWidth="1"/>
    <col min="770" max="770" width="38.8984375" style="54" customWidth="1"/>
    <col min="771" max="771" width="14" style="54" customWidth="1"/>
    <col min="772" max="772" width="12" style="54" customWidth="1"/>
    <col min="773" max="773" width="13.8984375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5.09765625" style="54" customWidth="1"/>
    <col min="1026" max="1026" width="38.8984375" style="54" customWidth="1"/>
    <col min="1027" max="1027" width="14" style="54" customWidth="1"/>
    <col min="1028" max="1028" width="12" style="54" customWidth="1"/>
    <col min="1029" max="1029" width="13.8984375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5.09765625" style="54" customWidth="1"/>
    <col min="1282" max="1282" width="38.8984375" style="54" customWidth="1"/>
    <col min="1283" max="1283" width="14" style="54" customWidth="1"/>
    <col min="1284" max="1284" width="12" style="54" customWidth="1"/>
    <col min="1285" max="1285" width="13.8984375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5.09765625" style="54" customWidth="1"/>
    <col min="1538" max="1538" width="38.8984375" style="54" customWidth="1"/>
    <col min="1539" max="1539" width="14" style="54" customWidth="1"/>
    <col min="1540" max="1540" width="12" style="54" customWidth="1"/>
    <col min="1541" max="1541" width="13.8984375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5.09765625" style="54" customWidth="1"/>
    <col min="1794" max="1794" width="38.8984375" style="54" customWidth="1"/>
    <col min="1795" max="1795" width="14" style="54" customWidth="1"/>
    <col min="1796" max="1796" width="12" style="54" customWidth="1"/>
    <col min="1797" max="1797" width="13.8984375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5.09765625" style="54" customWidth="1"/>
    <col min="2050" max="2050" width="38.8984375" style="54" customWidth="1"/>
    <col min="2051" max="2051" width="14" style="54" customWidth="1"/>
    <col min="2052" max="2052" width="12" style="54" customWidth="1"/>
    <col min="2053" max="2053" width="13.8984375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5.09765625" style="54" customWidth="1"/>
    <col min="2306" max="2306" width="38.8984375" style="54" customWidth="1"/>
    <col min="2307" max="2307" width="14" style="54" customWidth="1"/>
    <col min="2308" max="2308" width="12" style="54" customWidth="1"/>
    <col min="2309" max="2309" width="13.8984375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5.09765625" style="54" customWidth="1"/>
    <col min="2562" max="2562" width="38.8984375" style="54" customWidth="1"/>
    <col min="2563" max="2563" width="14" style="54" customWidth="1"/>
    <col min="2564" max="2564" width="12" style="54" customWidth="1"/>
    <col min="2565" max="2565" width="13.8984375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5.09765625" style="54" customWidth="1"/>
    <col min="2818" max="2818" width="38.8984375" style="54" customWidth="1"/>
    <col min="2819" max="2819" width="14" style="54" customWidth="1"/>
    <col min="2820" max="2820" width="12" style="54" customWidth="1"/>
    <col min="2821" max="2821" width="13.8984375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5.09765625" style="54" customWidth="1"/>
    <col min="3074" max="3074" width="38.8984375" style="54" customWidth="1"/>
    <col min="3075" max="3075" width="14" style="54" customWidth="1"/>
    <col min="3076" max="3076" width="12" style="54" customWidth="1"/>
    <col min="3077" max="3077" width="13.8984375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5.09765625" style="54" customWidth="1"/>
    <col min="3330" max="3330" width="38.8984375" style="54" customWidth="1"/>
    <col min="3331" max="3331" width="14" style="54" customWidth="1"/>
    <col min="3332" max="3332" width="12" style="54" customWidth="1"/>
    <col min="3333" max="3333" width="13.8984375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5.09765625" style="54" customWidth="1"/>
    <col min="3586" max="3586" width="38.8984375" style="54" customWidth="1"/>
    <col min="3587" max="3587" width="14" style="54" customWidth="1"/>
    <col min="3588" max="3588" width="12" style="54" customWidth="1"/>
    <col min="3589" max="3589" width="13.8984375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5.09765625" style="54" customWidth="1"/>
    <col min="3842" max="3842" width="38.8984375" style="54" customWidth="1"/>
    <col min="3843" max="3843" width="14" style="54" customWidth="1"/>
    <col min="3844" max="3844" width="12" style="54" customWidth="1"/>
    <col min="3845" max="3845" width="13.8984375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5.09765625" style="54" customWidth="1"/>
    <col min="4098" max="4098" width="38.8984375" style="54" customWidth="1"/>
    <col min="4099" max="4099" width="14" style="54" customWidth="1"/>
    <col min="4100" max="4100" width="12" style="54" customWidth="1"/>
    <col min="4101" max="4101" width="13.8984375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5.09765625" style="54" customWidth="1"/>
    <col min="4354" max="4354" width="38.8984375" style="54" customWidth="1"/>
    <col min="4355" max="4355" width="14" style="54" customWidth="1"/>
    <col min="4356" max="4356" width="12" style="54" customWidth="1"/>
    <col min="4357" max="4357" width="13.8984375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5.09765625" style="54" customWidth="1"/>
    <col min="4610" max="4610" width="38.8984375" style="54" customWidth="1"/>
    <col min="4611" max="4611" width="14" style="54" customWidth="1"/>
    <col min="4612" max="4612" width="12" style="54" customWidth="1"/>
    <col min="4613" max="4613" width="13.8984375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5.09765625" style="54" customWidth="1"/>
    <col min="4866" max="4866" width="38.8984375" style="54" customWidth="1"/>
    <col min="4867" max="4867" width="14" style="54" customWidth="1"/>
    <col min="4868" max="4868" width="12" style="54" customWidth="1"/>
    <col min="4869" max="4869" width="13.8984375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5.09765625" style="54" customWidth="1"/>
    <col min="5122" max="5122" width="38.8984375" style="54" customWidth="1"/>
    <col min="5123" max="5123" width="14" style="54" customWidth="1"/>
    <col min="5124" max="5124" width="12" style="54" customWidth="1"/>
    <col min="5125" max="5125" width="13.8984375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5.09765625" style="54" customWidth="1"/>
    <col min="5378" max="5378" width="38.8984375" style="54" customWidth="1"/>
    <col min="5379" max="5379" width="14" style="54" customWidth="1"/>
    <col min="5380" max="5380" width="12" style="54" customWidth="1"/>
    <col min="5381" max="5381" width="13.8984375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5.09765625" style="54" customWidth="1"/>
    <col min="5634" max="5634" width="38.8984375" style="54" customWidth="1"/>
    <col min="5635" max="5635" width="14" style="54" customWidth="1"/>
    <col min="5636" max="5636" width="12" style="54" customWidth="1"/>
    <col min="5637" max="5637" width="13.8984375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5.09765625" style="54" customWidth="1"/>
    <col min="5890" max="5890" width="38.8984375" style="54" customWidth="1"/>
    <col min="5891" max="5891" width="14" style="54" customWidth="1"/>
    <col min="5892" max="5892" width="12" style="54" customWidth="1"/>
    <col min="5893" max="5893" width="13.8984375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5.09765625" style="54" customWidth="1"/>
    <col min="6146" max="6146" width="38.8984375" style="54" customWidth="1"/>
    <col min="6147" max="6147" width="14" style="54" customWidth="1"/>
    <col min="6148" max="6148" width="12" style="54" customWidth="1"/>
    <col min="6149" max="6149" width="13.8984375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5.09765625" style="54" customWidth="1"/>
    <col min="6402" max="6402" width="38.8984375" style="54" customWidth="1"/>
    <col min="6403" max="6403" width="14" style="54" customWidth="1"/>
    <col min="6404" max="6404" width="12" style="54" customWidth="1"/>
    <col min="6405" max="6405" width="13.8984375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5.09765625" style="54" customWidth="1"/>
    <col min="6658" max="6658" width="38.8984375" style="54" customWidth="1"/>
    <col min="6659" max="6659" width="14" style="54" customWidth="1"/>
    <col min="6660" max="6660" width="12" style="54" customWidth="1"/>
    <col min="6661" max="6661" width="13.8984375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5.09765625" style="54" customWidth="1"/>
    <col min="6914" max="6914" width="38.8984375" style="54" customWidth="1"/>
    <col min="6915" max="6915" width="14" style="54" customWidth="1"/>
    <col min="6916" max="6916" width="12" style="54" customWidth="1"/>
    <col min="6917" max="6917" width="13.8984375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5.09765625" style="54" customWidth="1"/>
    <col min="7170" max="7170" width="38.8984375" style="54" customWidth="1"/>
    <col min="7171" max="7171" width="14" style="54" customWidth="1"/>
    <col min="7172" max="7172" width="12" style="54" customWidth="1"/>
    <col min="7173" max="7173" width="13.8984375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5.09765625" style="54" customWidth="1"/>
    <col min="7426" max="7426" width="38.8984375" style="54" customWidth="1"/>
    <col min="7427" max="7427" width="14" style="54" customWidth="1"/>
    <col min="7428" max="7428" width="12" style="54" customWidth="1"/>
    <col min="7429" max="7429" width="13.8984375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5.09765625" style="54" customWidth="1"/>
    <col min="7682" max="7682" width="38.8984375" style="54" customWidth="1"/>
    <col min="7683" max="7683" width="14" style="54" customWidth="1"/>
    <col min="7684" max="7684" width="12" style="54" customWidth="1"/>
    <col min="7685" max="7685" width="13.8984375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5.09765625" style="54" customWidth="1"/>
    <col min="7938" max="7938" width="38.8984375" style="54" customWidth="1"/>
    <col min="7939" max="7939" width="14" style="54" customWidth="1"/>
    <col min="7940" max="7940" width="12" style="54" customWidth="1"/>
    <col min="7941" max="7941" width="13.8984375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5.09765625" style="54" customWidth="1"/>
    <col min="8194" max="8194" width="38.8984375" style="54" customWidth="1"/>
    <col min="8195" max="8195" width="14" style="54" customWidth="1"/>
    <col min="8196" max="8196" width="12" style="54" customWidth="1"/>
    <col min="8197" max="8197" width="13.8984375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5.09765625" style="54" customWidth="1"/>
    <col min="8450" max="8450" width="38.8984375" style="54" customWidth="1"/>
    <col min="8451" max="8451" width="14" style="54" customWidth="1"/>
    <col min="8452" max="8452" width="12" style="54" customWidth="1"/>
    <col min="8453" max="8453" width="13.8984375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5.09765625" style="54" customWidth="1"/>
    <col min="8706" max="8706" width="38.8984375" style="54" customWidth="1"/>
    <col min="8707" max="8707" width="14" style="54" customWidth="1"/>
    <col min="8708" max="8708" width="12" style="54" customWidth="1"/>
    <col min="8709" max="8709" width="13.8984375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5.09765625" style="54" customWidth="1"/>
    <col min="8962" max="8962" width="38.8984375" style="54" customWidth="1"/>
    <col min="8963" max="8963" width="14" style="54" customWidth="1"/>
    <col min="8964" max="8964" width="12" style="54" customWidth="1"/>
    <col min="8965" max="8965" width="13.8984375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5.09765625" style="54" customWidth="1"/>
    <col min="9218" max="9218" width="38.8984375" style="54" customWidth="1"/>
    <col min="9219" max="9219" width="14" style="54" customWidth="1"/>
    <col min="9220" max="9220" width="12" style="54" customWidth="1"/>
    <col min="9221" max="9221" width="13.8984375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5.09765625" style="54" customWidth="1"/>
    <col min="9474" max="9474" width="38.8984375" style="54" customWidth="1"/>
    <col min="9475" max="9475" width="14" style="54" customWidth="1"/>
    <col min="9476" max="9476" width="12" style="54" customWidth="1"/>
    <col min="9477" max="9477" width="13.8984375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5.09765625" style="54" customWidth="1"/>
    <col min="9730" max="9730" width="38.8984375" style="54" customWidth="1"/>
    <col min="9731" max="9731" width="14" style="54" customWidth="1"/>
    <col min="9732" max="9732" width="12" style="54" customWidth="1"/>
    <col min="9733" max="9733" width="13.8984375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5.09765625" style="54" customWidth="1"/>
    <col min="9986" max="9986" width="38.8984375" style="54" customWidth="1"/>
    <col min="9987" max="9987" width="14" style="54" customWidth="1"/>
    <col min="9988" max="9988" width="12" style="54" customWidth="1"/>
    <col min="9989" max="9989" width="13.8984375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5.09765625" style="54" customWidth="1"/>
    <col min="10242" max="10242" width="38.8984375" style="54" customWidth="1"/>
    <col min="10243" max="10243" width="14" style="54" customWidth="1"/>
    <col min="10244" max="10244" width="12" style="54" customWidth="1"/>
    <col min="10245" max="10245" width="13.8984375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5.09765625" style="54" customWidth="1"/>
    <col min="10498" max="10498" width="38.8984375" style="54" customWidth="1"/>
    <col min="10499" max="10499" width="14" style="54" customWidth="1"/>
    <col min="10500" max="10500" width="12" style="54" customWidth="1"/>
    <col min="10501" max="10501" width="13.8984375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5.09765625" style="54" customWidth="1"/>
    <col min="10754" max="10754" width="38.8984375" style="54" customWidth="1"/>
    <col min="10755" max="10755" width="14" style="54" customWidth="1"/>
    <col min="10756" max="10756" width="12" style="54" customWidth="1"/>
    <col min="10757" max="10757" width="13.8984375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5.09765625" style="54" customWidth="1"/>
    <col min="11010" max="11010" width="38.8984375" style="54" customWidth="1"/>
    <col min="11011" max="11011" width="14" style="54" customWidth="1"/>
    <col min="11012" max="11012" width="12" style="54" customWidth="1"/>
    <col min="11013" max="11013" width="13.8984375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5.09765625" style="54" customWidth="1"/>
    <col min="11266" max="11266" width="38.8984375" style="54" customWidth="1"/>
    <col min="11267" max="11267" width="14" style="54" customWidth="1"/>
    <col min="11268" max="11268" width="12" style="54" customWidth="1"/>
    <col min="11269" max="11269" width="13.8984375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5.09765625" style="54" customWidth="1"/>
    <col min="11522" max="11522" width="38.8984375" style="54" customWidth="1"/>
    <col min="11523" max="11523" width="14" style="54" customWidth="1"/>
    <col min="11524" max="11524" width="12" style="54" customWidth="1"/>
    <col min="11525" max="11525" width="13.8984375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5.09765625" style="54" customWidth="1"/>
    <col min="11778" max="11778" width="38.8984375" style="54" customWidth="1"/>
    <col min="11779" max="11779" width="14" style="54" customWidth="1"/>
    <col min="11780" max="11780" width="12" style="54" customWidth="1"/>
    <col min="11781" max="11781" width="13.8984375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5.09765625" style="54" customWidth="1"/>
    <col min="12034" max="12034" width="38.8984375" style="54" customWidth="1"/>
    <col min="12035" max="12035" width="14" style="54" customWidth="1"/>
    <col min="12036" max="12036" width="12" style="54" customWidth="1"/>
    <col min="12037" max="12037" width="13.8984375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5.09765625" style="54" customWidth="1"/>
    <col min="12290" max="12290" width="38.8984375" style="54" customWidth="1"/>
    <col min="12291" max="12291" width="14" style="54" customWidth="1"/>
    <col min="12292" max="12292" width="12" style="54" customWidth="1"/>
    <col min="12293" max="12293" width="13.8984375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5.09765625" style="54" customWidth="1"/>
    <col min="12546" max="12546" width="38.8984375" style="54" customWidth="1"/>
    <col min="12547" max="12547" width="14" style="54" customWidth="1"/>
    <col min="12548" max="12548" width="12" style="54" customWidth="1"/>
    <col min="12549" max="12549" width="13.8984375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5.09765625" style="54" customWidth="1"/>
    <col min="12802" max="12802" width="38.8984375" style="54" customWidth="1"/>
    <col min="12803" max="12803" width="14" style="54" customWidth="1"/>
    <col min="12804" max="12804" width="12" style="54" customWidth="1"/>
    <col min="12805" max="12805" width="13.8984375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5.09765625" style="54" customWidth="1"/>
    <col min="13058" max="13058" width="38.8984375" style="54" customWidth="1"/>
    <col min="13059" max="13059" width="14" style="54" customWidth="1"/>
    <col min="13060" max="13060" width="12" style="54" customWidth="1"/>
    <col min="13061" max="13061" width="13.8984375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5.09765625" style="54" customWidth="1"/>
    <col min="13314" max="13314" width="38.8984375" style="54" customWidth="1"/>
    <col min="13315" max="13315" width="14" style="54" customWidth="1"/>
    <col min="13316" max="13316" width="12" style="54" customWidth="1"/>
    <col min="13317" max="13317" width="13.8984375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5.09765625" style="54" customWidth="1"/>
    <col min="13570" max="13570" width="38.8984375" style="54" customWidth="1"/>
    <col min="13571" max="13571" width="14" style="54" customWidth="1"/>
    <col min="13572" max="13572" width="12" style="54" customWidth="1"/>
    <col min="13573" max="13573" width="13.8984375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5.09765625" style="54" customWidth="1"/>
    <col min="13826" max="13826" width="38.8984375" style="54" customWidth="1"/>
    <col min="13827" max="13827" width="14" style="54" customWidth="1"/>
    <col min="13828" max="13828" width="12" style="54" customWidth="1"/>
    <col min="13829" max="13829" width="13.8984375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5.09765625" style="54" customWidth="1"/>
    <col min="14082" max="14082" width="38.8984375" style="54" customWidth="1"/>
    <col min="14083" max="14083" width="14" style="54" customWidth="1"/>
    <col min="14084" max="14084" width="12" style="54" customWidth="1"/>
    <col min="14085" max="14085" width="13.8984375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5.09765625" style="54" customWidth="1"/>
    <col min="14338" max="14338" width="38.8984375" style="54" customWidth="1"/>
    <col min="14339" max="14339" width="14" style="54" customWidth="1"/>
    <col min="14340" max="14340" width="12" style="54" customWidth="1"/>
    <col min="14341" max="14341" width="13.8984375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5.09765625" style="54" customWidth="1"/>
    <col min="14594" max="14594" width="38.8984375" style="54" customWidth="1"/>
    <col min="14595" max="14595" width="14" style="54" customWidth="1"/>
    <col min="14596" max="14596" width="12" style="54" customWidth="1"/>
    <col min="14597" max="14597" width="13.8984375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5.09765625" style="54" customWidth="1"/>
    <col min="14850" max="14850" width="38.8984375" style="54" customWidth="1"/>
    <col min="14851" max="14851" width="14" style="54" customWidth="1"/>
    <col min="14852" max="14852" width="12" style="54" customWidth="1"/>
    <col min="14853" max="14853" width="13.8984375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5.09765625" style="54" customWidth="1"/>
    <col min="15106" max="15106" width="38.8984375" style="54" customWidth="1"/>
    <col min="15107" max="15107" width="14" style="54" customWidth="1"/>
    <col min="15108" max="15108" width="12" style="54" customWidth="1"/>
    <col min="15109" max="15109" width="13.8984375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5.09765625" style="54" customWidth="1"/>
    <col min="15362" max="15362" width="38.8984375" style="54" customWidth="1"/>
    <col min="15363" max="15363" width="14" style="54" customWidth="1"/>
    <col min="15364" max="15364" width="12" style="54" customWidth="1"/>
    <col min="15365" max="15365" width="13.8984375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5.09765625" style="54" customWidth="1"/>
    <col min="15618" max="15618" width="38.8984375" style="54" customWidth="1"/>
    <col min="15619" max="15619" width="14" style="54" customWidth="1"/>
    <col min="15620" max="15620" width="12" style="54" customWidth="1"/>
    <col min="15621" max="15621" width="13.8984375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5.09765625" style="54" customWidth="1"/>
    <col min="15874" max="15874" width="38.8984375" style="54" customWidth="1"/>
    <col min="15875" max="15875" width="14" style="54" customWidth="1"/>
    <col min="15876" max="15876" width="12" style="54" customWidth="1"/>
    <col min="15877" max="15877" width="13.8984375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5.09765625" style="54" customWidth="1"/>
    <col min="16130" max="16130" width="38.8984375" style="54" customWidth="1"/>
    <col min="16131" max="16131" width="14" style="54" customWidth="1"/>
    <col min="16132" max="16132" width="12" style="54" customWidth="1"/>
    <col min="16133" max="16133" width="13.8984375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43862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/>
      <c r="C5" s="62"/>
      <c r="D5" s="62"/>
      <c r="E5" s="62"/>
    </row>
    <row r="6" spans="1:8" ht="15" customHeight="1" x14ac:dyDescent="0.25">
      <c r="A6" s="61" t="s">
        <v>531</v>
      </c>
      <c r="B6" s="54" t="s">
        <v>339</v>
      </c>
      <c r="C6" s="62">
        <v>48.05</v>
      </c>
      <c r="D6" s="62">
        <v>9.61</v>
      </c>
      <c r="E6" s="62">
        <v>57.66</v>
      </c>
      <c r="F6" s="57">
        <v>109070</v>
      </c>
    </row>
    <row r="7" spans="1:8" ht="15" customHeight="1" x14ac:dyDescent="0.25">
      <c r="A7" s="61" t="s">
        <v>202</v>
      </c>
      <c r="B7" s="54" t="s">
        <v>620</v>
      </c>
      <c r="C7" s="62">
        <v>18.489999999999998</v>
      </c>
      <c r="D7" s="62">
        <v>3.7</v>
      </c>
      <c r="E7" s="62">
        <v>22.19</v>
      </c>
      <c r="F7" s="57">
        <v>109071</v>
      </c>
    </row>
    <row r="8" spans="1:8" ht="15" customHeight="1" x14ac:dyDescent="0.25">
      <c r="A8" s="61" t="s">
        <v>621</v>
      </c>
      <c r="B8" s="76" t="s">
        <v>622</v>
      </c>
      <c r="C8" s="62">
        <v>2116</v>
      </c>
      <c r="D8" s="62">
        <v>423.2</v>
      </c>
      <c r="E8" s="62">
        <v>2539.1999999999998</v>
      </c>
      <c r="F8" s="57">
        <v>109072</v>
      </c>
    </row>
    <row r="9" spans="1:8" ht="15" customHeight="1" x14ac:dyDescent="0.25">
      <c r="A9" s="54" t="s">
        <v>32</v>
      </c>
      <c r="B9" s="54" t="s">
        <v>623</v>
      </c>
      <c r="C9" s="62">
        <v>18</v>
      </c>
      <c r="D9" s="62">
        <v>3.6</v>
      </c>
      <c r="E9" s="62">
        <v>21.6</v>
      </c>
      <c r="F9" s="57" t="s">
        <v>8</v>
      </c>
    </row>
    <row r="10" spans="1:8" ht="15" customHeight="1" x14ac:dyDescent="0.25">
      <c r="A10" s="61" t="s">
        <v>12</v>
      </c>
      <c r="B10" s="54" t="s">
        <v>624</v>
      </c>
      <c r="C10" s="62">
        <v>29.41</v>
      </c>
      <c r="D10" s="62">
        <v>5.88</v>
      </c>
      <c r="E10" s="62">
        <v>35.29</v>
      </c>
      <c r="F10" s="57" t="s">
        <v>8</v>
      </c>
      <c r="G10" s="63"/>
    </row>
    <row r="11" spans="1:8" ht="15" customHeight="1" x14ac:dyDescent="0.25">
      <c r="A11" s="61" t="s">
        <v>12</v>
      </c>
      <c r="B11" s="54" t="s">
        <v>625</v>
      </c>
      <c r="C11" s="62">
        <v>46.09</v>
      </c>
      <c r="D11" s="62">
        <v>9.2200000000000006</v>
      </c>
      <c r="E11" s="62">
        <v>55.31</v>
      </c>
      <c r="F11" s="57" t="s">
        <v>8</v>
      </c>
      <c r="G11" s="63"/>
    </row>
    <row r="12" spans="1:8" ht="15" customHeight="1" x14ac:dyDescent="0.25">
      <c r="C12" s="64">
        <f>SUM(C5:C11)</f>
        <v>2276.04</v>
      </c>
      <c r="D12" s="64">
        <f>SUM(D5:D11)</f>
        <v>455.21000000000004</v>
      </c>
      <c r="E12" s="64">
        <f>SUM(E5:E11)</f>
        <v>2731.2499999999995</v>
      </c>
      <c r="H12" s="54" t="s">
        <v>22</v>
      </c>
    </row>
    <row r="13" spans="1:8" ht="15" customHeight="1" x14ac:dyDescent="0.25">
      <c r="C13" s="65"/>
      <c r="D13" s="65"/>
      <c r="E13" s="65"/>
    </row>
    <row r="14" spans="1:8" ht="15" customHeight="1" x14ac:dyDescent="0.3">
      <c r="A14" s="58" t="s">
        <v>197</v>
      </c>
      <c r="C14" s="66"/>
      <c r="D14" s="66"/>
      <c r="E14" s="66"/>
    </row>
    <row r="15" spans="1:8" ht="15" customHeight="1" x14ac:dyDescent="0.25">
      <c r="A15" s="61" t="s">
        <v>26</v>
      </c>
      <c r="B15" s="54" t="s">
        <v>27</v>
      </c>
      <c r="C15" s="62">
        <v>7.94</v>
      </c>
      <c r="D15" s="62"/>
      <c r="E15" s="62">
        <v>7.94</v>
      </c>
      <c r="F15" s="57" t="s">
        <v>8</v>
      </c>
    </row>
    <row r="16" spans="1:8" ht="15" customHeight="1" x14ac:dyDescent="0.25">
      <c r="A16" s="61" t="s">
        <v>626</v>
      </c>
      <c r="B16" s="54" t="s">
        <v>627</v>
      </c>
      <c r="C16" s="62">
        <v>228.8</v>
      </c>
      <c r="D16" s="62">
        <v>45.76</v>
      </c>
      <c r="E16" s="62">
        <v>274.56</v>
      </c>
      <c r="F16" s="57" t="s">
        <v>8</v>
      </c>
    </row>
    <row r="17" spans="1:7" ht="15" customHeight="1" x14ac:dyDescent="0.25">
      <c r="A17" s="61" t="s">
        <v>531</v>
      </c>
      <c r="B17" s="54" t="s">
        <v>397</v>
      </c>
      <c r="C17" s="62">
        <v>3.83</v>
      </c>
      <c r="D17" s="62">
        <v>0.77</v>
      </c>
      <c r="E17" s="62">
        <v>4.5999999999999996</v>
      </c>
      <c r="F17" s="57">
        <v>109070</v>
      </c>
    </row>
    <row r="18" spans="1:7" ht="15" customHeight="1" x14ac:dyDescent="0.25">
      <c r="A18" s="61" t="s">
        <v>28</v>
      </c>
      <c r="B18" s="54" t="s">
        <v>29</v>
      </c>
      <c r="C18" s="62">
        <v>22.44</v>
      </c>
      <c r="D18" s="62">
        <v>4.49</v>
      </c>
      <c r="E18" s="62">
        <v>26.93</v>
      </c>
      <c r="F18" s="57">
        <v>109073</v>
      </c>
      <c r="G18" s="63"/>
    </row>
    <row r="19" spans="1:7" ht="15" customHeight="1" x14ac:dyDescent="0.25">
      <c r="A19" s="61" t="s">
        <v>329</v>
      </c>
      <c r="B19" s="54" t="s">
        <v>628</v>
      </c>
      <c r="C19" s="62">
        <v>15.43</v>
      </c>
      <c r="D19" s="62">
        <v>3.09</v>
      </c>
      <c r="E19" s="62">
        <v>18.52</v>
      </c>
      <c r="F19" s="57">
        <v>109074</v>
      </c>
      <c r="G19" s="63"/>
    </row>
    <row r="20" spans="1:7" ht="15" customHeight="1" x14ac:dyDescent="0.25">
      <c r="A20" s="61" t="s">
        <v>30</v>
      </c>
      <c r="B20" s="54" t="s">
        <v>629</v>
      </c>
      <c r="C20" s="62">
        <v>36.75</v>
      </c>
      <c r="D20" s="62">
        <v>7.35</v>
      </c>
      <c r="E20" s="62">
        <v>44.1</v>
      </c>
      <c r="F20" s="57" t="s">
        <v>8</v>
      </c>
      <c r="G20" s="63"/>
    </row>
    <row r="21" spans="1:7" ht="15" customHeight="1" x14ac:dyDescent="0.25">
      <c r="A21" s="54" t="s">
        <v>30</v>
      </c>
      <c r="B21" s="54" t="s">
        <v>630</v>
      </c>
      <c r="C21" s="62">
        <v>15.28</v>
      </c>
      <c r="D21" s="62">
        <v>3.05</v>
      </c>
      <c r="E21" s="62">
        <v>18.329999999999998</v>
      </c>
      <c r="F21" s="67" t="s">
        <v>8</v>
      </c>
    </row>
    <row r="22" spans="1:7" ht="15" customHeight="1" x14ac:dyDescent="0.25">
      <c r="A22" s="54" t="s">
        <v>398</v>
      </c>
      <c r="B22" s="54" t="s">
        <v>631</v>
      </c>
      <c r="C22" s="62">
        <v>70.83</v>
      </c>
      <c r="D22" s="62">
        <v>14.17</v>
      </c>
      <c r="E22" s="62">
        <v>85</v>
      </c>
      <c r="F22" s="67">
        <v>109075</v>
      </c>
    </row>
    <row r="23" spans="1:7" ht="15" customHeight="1" x14ac:dyDescent="0.25">
      <c r="A23" s="54" t="s">
        <v>398</v>
      </c>
      <c r="B23" s="54" t="s">
        <v>632</v>
      </c>
      <c r="C23" s="62">
        <v>281.81</v>
      </c>
      <c r="D23" s="62">
        <v>56.37</v>
      </c>
      <c r="E23" s="62">
        <v>338.18</v>
      </c>
      <c r="F23" s="67">
        <v>109076</v>
      </c>
    </row>
    <row r="24" spans="1:7" ht="15" customHeight="1" x14ac:dyDescent="0.25">
      <c r="A24" s="54" t="s">
        <v>202</v>
      </c>
      <c r="B24" s="54" t="s">
        <v>35</v>
      </c>
      <c r="C24" s="62">
        <v>44.5</v>
      </c>
      <c r="D24" s="62">
        <v>8.9</v>
      </c>
      <c r="E24" s="62">
        <v>53.4</v>
      </c>
      <c r="F24" s="67">
        <v>109071</v>
      </c>
    </row>
    <row r="25" spans="1:7" ht="15" customHeight="1" x14ac:dyDescent="0.25">
      <c r="A25" s="54" t="s">
        <v>202</v>
      </c>
      <c r="B25" s="54" t="s">
        <v>35</v>
      </c>
      <c r="C25" s="62">
        <v>32.950000000000003</v>
      </c>
      <c r="D25" s="62">
        <v>6.59</v>
      </c>
      <c r="E25" s="62">
        <v>39.54</v>
      </c>
      <c r="F25" s="67">
        <v>109077</v>
      </c>
    </row>
    <row r="26" spans="1:7" ht="15" customHeight="1" x14ac:dyDescent="0.25">
      <c r="A26" s="54" t="s">
        <v>32</v>
      </c>
      <c r="B26" s="54" t="s">
        <v>633</v>
      </c>
      <c r="C26" s="62">
        <v>65.44</v>
      </c>
      <c r="D26" s="62">
        <v>13.09</v>
      </c>
      <c r="E26" s="62">
        <v>78.53</v>
      </c>
      <c r="F26" s="57" t="s">
        <v>8</v>
      </c>
    </row>
    <row r="27" spans="1:7" ht="15" customHeight="1" x14ac:dyDescent="0.25">
      <c r="C27" s="64">
        <f>SUM(C15:C26)</f>
        <v>826</v>
      </c>
      <c r="D27" s="64">
        <f>SUM(D15:D26)</f>
        <v>163.63000000000002</v>
      </c>
      <c r="E27" s="64">
        <f>SUM(E15:E26)</f>
        <v>989.63</v>
      </c>
    </row>
    <row r="28" spans="1:7" ht="15" customHeight="1" x14ac:dyDescent="0.25">
      <c r="C28" s="65"/>
      <c r="D28" s="65"/>
      <c r="E28" s="65"/>
    </row>
    <row r="29" spans="1:7" ht="15" customHeight="1" x14ac:dyDescent="0.3">
      <c r="A29" s="58" t="s">
        <v>208</v>
      </c>
      <c r="C29" s="66"/>
      <c r="D29" s="66"/>
      <c r="E29" s="66"/>
    </row>
    <row r="30" spans="1:7" ht="15" customHeight="1" x14ac:dyDescent="0.25">
      <c r="A30" s="61" t="s">
        <v>634</v>
      </c>
      <c r="B30" s="54" t="s">
        <v>635</v>
      </c>
      <c r="C30" s="66">
        <v>372.85</v>
      </c>
      <c r="D30" s="66">
        <v>74.569999999999993</v>
      </c>
      <c r="E30" s="66">
        <v>447.42</v>
      </c>
      <c r="F30" s="57" t="s">
        <v>564</v>
      </c>
    </row>
    <row r="31" spans="1:7" ht="15" customHeight="1" x14ac:dyDescent="0.25">
      <c r="A31" s="61" t="s">
        <v>12</v>
      </c>
      <c r="B31" s="54" t="s">
        <v>624</v>
      </c>
      <c r="C31" s="62">
        <v>85.69</v>
      </c>
      <c r="D31" s="62">
        <v>17.14</v>
      </c>
      <c r="E31" s="62">
        <v>102.83</v>
      </c>
      <c r="F31" s="57" t="s">
        <v>8</v>
      </c>
      <c r="G31" s="63"/>
    </row>
    <row r="32" spans="1:7" ht="15" customHeight="1" x14ac:dyDescent="0.25">
      <c r="A32" s="61" t="s">
        <v>636</v>
      </c>
      <c r="B32" s="54" t="s">
        <v>637</v>
      </c>
      <c r="C32" s="62">
        <v>474.88</v>
      </c>
      <c r="D32" s="62">
        <v>23.74</v>
      </c>
      <c r="E32" s="62">
        <v>498.62</v>
      </c>
      <c r="F32" s="57">
        <v>109078</v>
      </c>
      <c r="G32" s="63"/>
    </row>
    <row r="33" spans="1:7" ht="15" customHeight="1" x14ac:dyDescent="0.25">
      <c r="A33" s="61" t="s">
        <v>47</v>
      </c>
      <c r="B33" s="54" t="s">
        <v>638</v>
      </c>
      <c r="C33" s="62">
        <v>98.18</v>
      </c>
      <c r="D33" s="62">
        <v>4.91</v>
      </c>
      <c r="E33" s="62">
        <v>103.09</v>
      </c>
      <c r="F33" s="57">
        <v>109079</v>
      </c>
      <c r="G33" s="63"/>
    </row>
    <row r="34" spans="1:7" ht="15" customHeight="1" x14ac:dyDescent="0.25">
      <c r="A34" s="61" t="s">
        <v>639</v>
      </c>
      <c r="B34" s="54" t="s">
        <v>640</v>
      </c>
      <c r="C34" s="62">
        <v>72.39</v>
      </c>
      <c r="D34" s="62">
        <v>14.48</v>
      </c>
      <c r="E34" s="62">
        <v>86.87</v>
      </c>
      <c r="F34" s="57" t="s">
        <v>564</v>
      </c>
      <c r="G34" s="63"/>
    </row>
    <row r="35" spans="1:7" ht="15" customHeight="1" x14ac:dyDescent="0.25">
      <c r="A35" s="61" t="s">
        <v>641</v>
      </c>
      <c r="B35" s="54" t="s">
        <v>642</v>
      </c>
      <c r="C35" s="62">
        <v>201.35</v>
      </c>
      <c r="D35" s="62"/>
      <c r="E35" s="62">
        <v>201.35</v>
      </c>
      <c r="F35" s="57">
        <v>109080</v>
      </c>
      <c r="G35" s="63"/>
    </row>
    <row r="36" spans="1:7" ht="15" customHeight="1" x14ac:dyDescent="0.25">
      <c r="A36" s="61" t="s">
        <v>209</v>
      </c>
      <c r="B36" s="54" t="s">
        <v>643</v>
      </c>
      <c r="C36" s="62">
        <v>44.16</v>
      </c>
      <c r="D36" s="62">
        <v>8.83</v>
      </c>
      <c r="E36" s="62">
        <v>52.99</v>
      </c>
      <c r="F36" s="57" t="s">
        <v>564</v>
      </c>
      <c r="G36" s="63"/>
    </row>
    <row r="37" spans="1:7" ht="15" customHeight="1" x14ac:dyDescent="0.25">
      <c r="A37" s="61" t="s">
        <v>408</v>
      </c>
      <c r="B37" s="54" t="s">
        <v>644</v>
      </c>
      <c r="C37" s="62">
        <v>43.95</v>
      </c>
      <c r="D37" s="62"/>
      <c r="E37" s="62">
        <v>43.95</v>
      </c>
      <c r="F37" s="57" t="s">
        <v>564</v>
      </c>
      <c r="G37" s="63"/>
    </row>
    <row r="38" spans="1:7" ht="15" customHeight="1" x14ac:dyDescent="0.25">
      <c r="A38" s="61" t="s">
        <v>645</v>
      </c>
      <c r="B38" s="54" t="s">
        <v>646</v>
      </c>
      <c r="C38" s="62">
        <v>80</v>
      </c>
      <c r="D38" s="62">
        <v>16</v>
      </c>
      <c r="E38" s="62">
        <v>96</v>
      </c>
      <c r="F38" s="57">
        <v>109081</v>
      </c>
      <c r="G38" s="63"/>
    </row>
    <row r="39" spans="1:7" ht="15" customHeight="1" x14ac:dyDescent="0.25">
      <c r="A39" s="61" t="s">
        <v>647</v>
      </c>
      <c r="B39" s="54" t="s">
        <v>648</v>
      </c>
      <c r="C39" s="62">
        <v>112</v>
      </c>
      <c r="D39" s="62">
        <v>22.4</v>
      </c>
      <c r="E39" s="62">
        <v>134.4</v>
      </c>
      <c r="F39" s="57" t="s">
        <v>8</v>
      </c>
      <c r="G39" s="63"/>
    </row>
    <row r="40" spans="1:7" ht="15" customHeight="1" x14ac:dyDescent="0.25">
      <c r="A40" s="61" t="s">
        <v>649</v>
      </c>
      <c r="B40" s="54" t="s">
        <v>650</v>
      </c>
      <c r="C40" s="62">
        <v>131.94999999999999</v>
      </c>
      <c r="D40" s="62"/>
      <c r="E40" s="62">
        <v>131.94999999999999</v>
      </c>
      <c r="F40" s="57">
        <v>109082</v>
      </c>
      <c r="G40" s="63"/>
    </row>
    <row r="41" spans="1:7" ht="15" customHeight="1" x14ac:dyDescent="0.25">
      <c r="A41" s="61" t="s">
        <v>218</v>
      </c>
      <c r="B41" s="54" t="s">
        <v>205</v>
      </c>
      <c r="C41" s="62">
        <v>18.899999999999999</v>
      </c>
      <c r="D41" s="62"/>
      <c r="E41" s="62">
        <v>18.899999999999999</v>
      </c>
      <c r="F41" s="57">
        <v>109083</v>
      </c>
      <c r="G41" s="63"/>
    </row>
    <row r="42" spans="1:7" ht="15" customHeight="1" x14ac:dyDescent="0.25">
      <c r="A42" s="61" t="s">
        <v>538</v>
      </c>
      <c r="B42" s="54" t="s">
        <v>651</v>
      </c>
      <c r="C42" s="62">
        <v>15</v>
      </c>
      <c r="D42" s="62">
        <v>3</v>
      </c>
      <c r="E42" s="62">
        <v>18</v>
      </c>
      <c r="F42" s="57" t="s">
        <v>8</v>
      </c>
      <c r="G42" s="63"/>
    </row>
    <row r="43" spans="1:7" s="69" customFormat="1" ht="15" customHeight="1" x14ac:dyDescent="0.3">
      <c r="B43" s="70"/>
      <c r="C43" s="64">
        <f>SUM(C30:C42)</f>
        <v>1751.3000000000004</v>
      </c>
      <c r="D43" s="64">
        <f>SUM(D30:D42)</f>
        <v>185.07</v>
      </c>
      <c r="E43" s="64">
        <f>SUM(E30:E42)</f>
        <v>1936.3700000000001</v>
      </c>
      <c r="F43" s="71"/>
      <c r="G43" s="72"/>
    </row>
    <row r="44" spans="1:7" s="69" customFormat="1" ht="15" customHeight="1" x14ac:dyDescent="0.3">
      <c r="B44" s="70"/>
      <c r="C44" s="65"/>
      <c r="D44" s="65"/>
      <c r="E44" s="65"/>
      <c r="F44" s="71"/>
      <c r="G44" s="72"/>
    </row>
    <row r="45" spans="1:7" ht="15" customHeight="1" x14ac:dyDescent="0.3">
      <c r="A45" s="58" t="s">
        <v>225</v>
      </c>
      <c r="C45" s="66"/>
      <c r="D45" s="66"/>
      <c r="E45" s="66"/>
    </row>
    <row r="46" spans="1:7" ht="15" customHeight="1" x14ac:dyDescent="0.25">
      <c r="A46" s="61" t="s">
        <v>652</v>
      </c>
      <c r="B46" s="54" t="s">
        <v>653</v>
      </c>
      <c r="C46" s="66">
        <v>121.05</v>
      </c>
      <c r="D46" s="66"/>
      <c r="E46" s="66">
        <v>121.05</v>
      </c>
      <c r="F46" s="57">
        <v>109084</v>
      </c>
    </row>
    <row r="47" spans="1:7" ht="15" customHeight="1" x14ac:dyDescent="0.25">
      <c r="A47" s="61" t="s">
        <v>48</v>
      </c>
      <c r="B47" s="54" t="s">
        <v>624</v>
      </c>
      <c r="C47" s="62">
        <v>103.06</v>
      </c>
      <c r="D47" s="62">
        <v>20.61</v>
      </c>
      <c r="E47" s="62">
        <v>123.67</v>
      </c>
      <c r="F47" s="73" t="s">
        <v>8</v>
      </c>
      <c r="G47" s="63"/>
    </row>
    <row r="48" spans="1:7" ht="15" customHeight="1" x14ac:dyDescent="0.25">
      <c r="A48" s="61" t="s">
        <v>636</v>
      </c>
      <c r="B48" s="54" t="s">
        <v>637</v>
      </c>
      <c r="C48" s="62">
        <v>179.96</v>
      </c>
      <c r="D48" s="62">
        <v>9</v>
      </c>
      <c r="E48" s="62">
        <v>188.96</v>
      </c>
      <c r="F48" s="73">
        <v>109078</v>
      </c>
      <c r="G48" s="63"/>
    </row>
    <row r="49" spans="1:7" ht="15" customHeight="1" x14ac:dyDescent="0.25">
      <c r="A49" s="61" t="s">
        <v>47</v>
      </c>
      <c r="B49" s="54" t="s">
        <v>638</v>
      </c>
      <c r="C49" s="62">
        <v>150.29</v>
      </c>
      <c r="D49" s="62">
        <v>30.06</v>
      </c>
      <c r="E49" s="62">
        <v>180.35</v>
      </c>
      <c r="F49" s="73">
        <v>109079</v>
      </c>
      <c r="G49" s="63"/>
    </row>
    <row r="50" spans="1:7" ht="15" customHeight="1" x14ac:dyDescent="0.25">
      <c r="A50" s="61" t="s">
        <v>597</v>
      </c>
      <c r="B50" s="61" t="s">
        <v>654</v>
      </c>
      <c r="C50" s="62">
        <v>520</v>
      </c>
      <c r="D50" s="62">
        <v>104</v>
      </c>
      <c r="E50" s="62">
        <v>624</v>
      </c>
      <c r="F50" s="73">
        <v>109085</v>
      </c>
      <c r="G50" s="63"/>
    </row>
    <row r="51" spans="1:7" ht="15" customHeight="1" x14ac:dyDescent="0.25">
      <c r="A51" s="61" t="s">
        <v>164</v>
      </c>
      <c r="B51" s="54" t="s">
        <v>165</v>
      </c>
      <c r="C51" s="62">
        <v>35</v>
      </c>
      <c r="D51" s="62">
        <v>7</v>
      </c>
      <c r="E51" s="62">
        <v>42</v>
      </c>
      <c r="F51" s="73">
        <v>109086</v>
      </c>
      <c r="G51" s="74"/>
    </row>
    <row r="52" spans="1:7" ht="15" customHeight="1" x14ac:dyDescent="0.25">
      <c r="A52" s="75"/>
      <c r="B52" s="69"/>
      <c r="C52" s="64">
        <f>SUM(C46:C51)</f>
        <v>1109.3600000000001</v>
      </c>
      <c r="D52" s="64">
        <f>SUM(D46:D51)</f>
        <v>170.67000000000002</v>
      </c>
      <c r="E52" s="64">
        <f>SUM(E46:E51)</f>
        <v>1280.03</v>
      </c>
    </row>
    <row r="53" spans="1:7" ht="15" customHeight="1" x14ac:dyDescent="0.25">
      <c r="A53" s="75"/>
      <c r="B53" s="69"/>
      <c r="C53" s="65"/>
      <c r="D53" s="65"/>
      <c r="E53" s="65"/>
    </row>
    <row r="54" spans="1:7" ht="15" customHeight="1" x14ac:dyDescent="0.3">
      <c r="A54" s="58" t="s">
        <v>228</v>
      </c>
      <c r="C54" s="65"/>
      <c r="D54" s="65"/>
      <c r="E54" s="65"/>
    </row>
    <row r="55" spans="1:7" ht="15" customHeight="1" x14ac:dyDescent="0.25">
      <c r="A55" s="61" t="s">
        <v>636</v>
      </c>
      <c r="B55" s="54" t="s">
        <v>655</v>
      </c>
      <c r="C55" s="65">
        <v>86.53</v>
      </c>
      <c r="D55" s="65">
        <v>4.33</v>
      </c>
      <c r="E55" s="65">
        <v>90.86</v>
      </c>
      <c r="F55" s="57">
        <v>109078</v>
      </c>
    </row>
    <row r="56" spans="1:7" ht="15" customHeight="1" x14ac:dyDescent="0.25">
      <c r="A56" s="61" t="s">
        <v>549</v>
      </c>
      <c r="B56" s="54" t="s">
        <v>656</v>
      </c>
      <c r="C56" s="65">
        <v>8</v>
      </c>
      <c r="D56" s="65"/>
      <c r="E56" s="65">
        <v>8</v>
      </c>
      <c r="F56" s="57" t="s">
        <v>8</v>
      </c>
    </row>
    <row r="57" spans="1:7" ht="15" customHeight="1" x14ac:dyDescent="0.25">
      <c r="C57" s="64">
        <f>SUM(C55:C56)</f>
        <v>94.53</v>
      </c>
      <c r="D57" s="64">
        <f>SUM(D55:D56)</f>
        <v>4.33</v>
      </c>
      <c r="E57" s="64">
        <f>SUM(E55:E56)</f>
        <v>98.86</v>
      </c>
    </row>
    <row r="58" spans="1:7" ht="15" customHeight="1" x14ac:dyDescent="0.25"/>
    <row r="59" spans="1:7" ht="15" customHeight="1" x14ac:dyDescent="0.3">
      <c r="A59" s="58" t="s">
        <v>240</v>
      </c>
      <c r="B59" s="61"/>
      <c r="C59" s="66"/>
      <c r="D59" s="66"/>
      <c r="E59" s="66"/>
    </row>
    <row r="60" spans="1:7" x14ac:dyDescent="0.25">
      <c r="A60" s="61" t="s">
        <v>12</v>
      </c>
      <c r="B60" s="54" t="s">
        <v>624</v>
      </c>
      <c r="C60" s="62">
        <v>29.41</v>
      </c>
      <c r="D60" s="62">
        <v>5.88</v>
      </c>
      <c r="E60" s="62">
        <v>35.29</v>
      </c>
      <c r="F60" s="57" t="s">
        <v>8</v>
      </c>
      <c r="G60" s="63"/>
    </row>
    <row r="61" spans="1:7" ht="15" customHeight="1" x14ac:dyDescent="0.25">
      <c r="A61" s="61" t="s">
        <v>12</v>
      </c>
      <c r="B61" s="54" t="s">
        <v>625</v>
      </c>
      <c r="C61" s="62">
        <v>46.1</v>
      </c>
      <c r="D61" s="62">
        <v>9.2200000000000006</v>
      </c>
      <c r="E61" s="62">
        <v>55.32</v>
      </c>
      <c r="F61" s="57" t="s">
        <v>8</v>
      </c>
      <c r="G61" s="63"/>
    </row>
    <row r="62" spans="1:7" ht="15" customHeight="1" x14ac:dyDescent="0.25">
      <c r="A62" s="61" t="s">
        <v>202</v>
      </c>
      <c r="B62" s="54" t="s">
        <v>657</v>
      </c>
      <c r="C62" s="62">
        <v>41.22</v>
      </c>
      <c r="D62" s="62">
        <v>8.24</v>
      </c>
      <c r="E62" s="62">
        <v>49.46</v>
      </c>
      <c r="F62" s="57">
        <v>109087</v>
      </c>
      <c r="G62" s="63"/>
    </row>
    <row r="63" spans="1:7" ht="15" customHeight="1" x14ac:dyDescent="0.25">
      <c r="A63" s="61" t="s">
        <v>45</v>
      </c>
      <c r="B63" s="61" t="s">
        <v>658</v>
      </c>
      <c r="C63" s="62">
        <v>410</v>
      </c>
      <c r="D63" s="62">
        <v>82</v>
      </c>
      <c r="E63" s="62">
        <v>492</v>
      </c>
      <c r="F63" s="57">
        <v>109088</v>
      </c>
    </row>
    <row r="64" spans="1:7" ht="15" customHeight="1" x14ac:dyDescent="0.25">
      <c r="C64" s="64">
        <f>SUM(C60:C63)</f>
        <v>526.73</v>
      </c>
      <c r="D64" s="64">
        <f>SUM(D60:D63)</f>
        <v>105.34</v>
      </c>
      <c r="E64" s="64">
        <f>SUM(E60:E63)</f>
        <v>632.06999999999994</v>
      </c>
    </row>
    <row r="65" spans="1:7" ht="15" customHeight="1" x14ac:dyDescent="0.25">
      <c r="C65" s="65"/>
      <c r="D65" s="65"/>
      <c r="E65" s="65"/>
    </row>
    <row r="66" spans="1:7" ht="15" customHeight="1" x14ac:dyDescent="0.3">
      <c r="A66" s="58" t="s">
        <v>244</v>
      </c>
      <c r="C66" s="66"/>
      <c r="D66" s="66"/>
      <c r="E66" s="66"/>
    </row>
    <row r="67" spans="1:7" ht="15" customHeight="1" x14ac:dyDescent="0.25">
      <c r="A67" s="61" t="s">
        <v>636</v>
      </c>
      <c r="B67" s="54" t="s">
        <v>659</v>
      </c>
      <c r="C67" s="66">
        <v>74.22</v>
      </c>
      <c r="D67" s="66">
        <v>3.71</v>
      </c>
      <c r="E67" s="66">
        <v>77.930000000000007</v>
      </c>
      <c r="F67" s="57">
        <v>109078</v>
      </c>
    </row>
    <row r="68" spans="1:7" ht="15" customHeight="1" x14ac:dyDescent="0.25">
      <c r="A68" s="61" t="s">
        <v>636</v>
      </c>
      <c r="B68" s="54" t="s">
        <v>660</v>
      </c>
      <c r="C68" s="66">
        <v>52.47</v>
      </c>
      <c r="D68" s="66">
        <v>2.62</v>
      </c>
      <c r="E68" s="66">
        <v>55.09</v>
      </c>
      <c r="F68" s="57">
        <v>109078</v>
      </c>
    </row>
    <row r="69" spans="1:7" ht="15" customHeight="1" x14ac:dyDescent="0.25">
      <c r="A69" s="54" t="s">
        <v>343</v>
      </c>
      <c r="B69" s="61" t="s">
        <v>627</v>
      </c>
      <c r="C69" s="66">
        <v>28.6</v>
      </c>
      <c r="D69" s="66">
        <v>5.72</v>
      </c>
      <c r="E69" s="66">
        <v>34.32</v>
      </c>
      <c r="F69" s="57" t="s">
        <v>8</v>
      </c>
    </row>
    <row r="70" spans="1:7" ht="15" customHeight="1" x14ac:dyDescent="0.25">
      <c r="A70" s="54" t="s">
        <v>32</v>
      </c>
      <c r="B70" s="84" t="s">
        <v>518</v>
      </c>
      <c r="C70" s="66">
        <v>30.49</v>
      </c>
      <c r="D70" s="66">
        <v>6.1</v>
      </c>
      <c r="E70" s="66">
        <v>36.590000000000003</v>
      </c>
      <c r="F70" s="57" t="s">
        <v>8</v>
      </c>
    </row>
    <row r="71" spans="1:7" ht="15" customHeight="1" x14ac:dyDescent="0.25">
      <c r="A71" s="54" t="s">
        <v>416</v>
      </c>
      <c r="B71" s="84" t="s">
        <v>661</v>
      </c>
      <c r="C71" s="66">
        <v>98.28</v>
      </c>
      <c r="D71" s="66">
        <v>19.66</v>
      </c>
      <c r="E71" s="66">
        <v>117.94</v>
      </c>
      <c r="F71" s="57" t="s">
        <v>8</v>
      </c>
    </row>
    <row r="72" spans="1:7" ht="15" customHeight="1" x14ac:dyDescent="0.25">
      <c r="A72" s="61" t="s">
        <v>416</v>
      </c>
      <c r="B72" s="54" t="s">
        <v>662</v>
      </c>
      <c r="C72" s="66">
        <v>424.32</v>
      </c>
      <c r="D72" s="66">
        <v>84.86</v>
      </c>
      <c r="E72" s="66">
        <v>509.18</v>
      </c>
      <c r="F72" s="57" t="s">
        <v>8</v>
      </c>
    </row>
    <row r="73" spans="1:7" ht="15" customHeight="1" x14ac:dyDescent="0.25">
      <c r="A73" s="75"/>
      <c r="B73" s="69"/>
      <c r="C73" s="64">
        <f>SUM(C67:C72)</f>
        <v>708.38</v>
      </c>
      <c r="D73" s="64">
        <f>SUM(D67:D72)</f>
        <v>122.67</v>
      </c>
      <c r="E73" s="64">
        <f>SUM(E67:E72)</f>
        <v>831.05</v>
      </c>
    </row>
    <row r="74" spans="1:7" ht="15" customHeight="1" x14ac:dyDescent="0.25">
      <c r="A74" s="75"/>
      <c r="B74" s="69"/>
      <c r="C74" s="65"/>
      <c r="D74" s="65"/>
      <c r="E74" s="65"/>
    </row>
    <row r="75" spans="1:7" ht="15" customHeight="1" x14ac:dyDescent="0.3">
      <c r="A75" s="80" t="s">
        <v>250</v>
      </c>
      <c r="B75" s="69"/>
      <c r="C75" s="65"/>
      <c r="D75" s="65"/>
      <c r="E75" s="65"/>
    </row>
    <row r="76" spans="1:7" ht="17.3" customHeight="1" x14ac:dyDescent="0.25">
      <c r="A76" s="96" t="s">
        <v>421</v>
      </c>
      <c r="B76" s="81" t="s">
        <v>606</v>
      </c>
      <c r="C76" s="65">
        <v>313.33</v>
      </c>
      <c r="D76" s="65">
        <v>62.67</v>
      </c>
      <c r="E76" s="65">
        <v>376</v>
      </c>
      <c r="F76" s="57">
        <v>109089</v>
      </c>
    </row>
    <row r="77" spans="1:7" ht="17.3" customHeight="1" x14ac:dyDescent="0.25">
      <c r="A77" s="96" t="s">
        <v>421</v>
      </c>
      <c r="B77" s="109" t="s">
        <v>663</v>
      </c>
      <c r="C77" s="65">
        <v>620</v>
      </c>
      <c r="D77" s="65">
        <v>124</v>
      </c>
      <c r="E77" s="65">
        <v>744</v>
      </c>
      <c r="F77" s="57">
        <v>109089</v>
      </c>
    </row>
    <row r="78" spans="1:7" ht="17.3" customHeight="1" x14ac:dyDescent="0.25">
      <c r="A78" s="96" t="s">
        <v>421</v>
      </c>
      <c r="B78" s="81" t="s">
        <v>664</v>
      </c>
      <c r="C78" s="65">
        <v>2680</v>
      </c>
      <c r="D78" s="65">
        <v>536</v>
      </c>
      <c r="E78" s="65">
        <v>3216</v>
      </c>
      <c r="F78" s="57">
        <v>109089</v>
      </c>
    </row>
    <row r="79" spans="1:7" ht="16.600000000000001" customHeight="1" x14ac:dyDescent="0.25">
      <c r="A79" s="96" t="s">
        <v>421</v>
      </c>
      <c r="B79" s="81" t="s">
        <v>665</v>
      </c>
      <c r="C79" s="65">
        <v>2450</v>
      </c>
      <c r="D79" s="65">
        <v>490</v>
      </c>
      <c r="E79" s="65">
        <v>2940</v>
      </c>
      <c r="F79" s="57">
        <v>109089</v>
      </c>
    </row>
    <row r="80" spans="1:7" ht="15" customHeight="1" x14ac:dyDescent="0.25">
      <c r="A80" s="75"/>
      <c r="B80" s="69"/>
      <c r="C80" s="64">
        <f>SUM(C76:C79)</f>
        <v>6063.33</v>
      </c>
      <c r="D80" s="64">
        <f>SUM(D76:D79)</f>
        <v>1212.67</v>
      </c>
      <c r="E80" s="64">
        <f>SUM(E76:E79)</f>
        <v>7276</v>
      </c>
      <c r="G80" s="63"/>
    </row>
    <row r="81" spans="1:7" ht="15" customHeight="1" x14ac:dyDescent="0.25">
      <c r="A81" s="75"/>
      <c r="B81" s="69"/>
      <c r="C81" s="65"/>
      <c r="D81" s="65"/>
      <c r="E81" s="65"/>
      <c r="G81" s="63"/>
    </row>
    <row r="82" spans="1:7" ht="15" customHeight="1" x14ac:dyDescent="0.35">
      <c r="A82" s="6" t="s">
        <v>666</v>
      </c>
      <c r="B82" s="19"/>
      <c r="C82" s="14"/>
      <c r="D82" s="14"/>
      <c r="E82" s="14"/>
      <c r="F82" s="5"/>
      <c r="G82" s="63"/>
    </row>
    <row r="83" spans="1:7" ht="15" customHeight="1" x14ac:dyDescent="0.35">
      <c r="A83" s="9" t="s">
        <v>126</v>
      </c>
      <c r="B83" s="18" t="s">
        <v>667</v>
      </c>
      <c r="C83" s="14">
        <v>190</v>
      </c>
      <c r="D83" s="14"/>
      <c r="E83" s="14">
        <v>190</v>
      </c>
      <c r="F83" s="5">
        <v>109090</v>
      </c>
      <c r="G83" s="63"/>
    </row>
    <row r="84" spans="1:7" ht="15" customHeight="1" x14ac:dyDescent="0.35">
      <c r="A84" s="9" t="s">
        <v>668</v>
      </c>
      <c r="B84" s="18" t="s">
        <v>669</v>
      </c>
      <c r="C84" s="14">
        <v>1955</v>
      </c>
      <c r="D84" s="14">
        <v>391</v>
      </c>
      <c r="E84" s="14">
        <v>2346</v>
      </c>
      <c r="F84" s="5">
        <v>109091</v>
      </c>
      <c r="G84" s="63"/>
    </row>
    <row r="85" spans="1:7" ht="15" customHeight="1" x14ac:dyDescent="0.25">
      <c r="A85" s="54" t="s">
        <v>209</v>
      </c>
      <c r="B85" s="61" t="s">
        <v>670</v>
      </c>
      <c r="C85" s="66">
        <v>14.64</v>
      </c>
      <c r="D85" s="66">
        <v>2.92</v>
      </c>
      <c r="E85" s="66">
        <v>17.559999999999999</v>
      </c>
      <c r="F85" s="57" t="s">
        <v>564</v>
      </c>
      <c r="G85" s="63"/>
    </row>
    <row r="86" spans="1:7" ht="15" customHeight="1" x14ac:dyDescent="0.35">
      <c r="A86" s="6"/>
      <c r="B86" s="19"/>
      <c r="C86" s="64">
        <f>SUM(C83:C85)</f>
        <v>2159.64</v>
      </c>
      <c r="D86" s="64">
        <f>SUM(D83:D85)</f>
        <v>393.92</v>
      </c>
      <c r="E86" s="64">
        <f>SUM(E83:E85)</f>
        <v>2553.56</v>
      </c>
      <c r="F86" s="5"/>
      <c r="G86" s="63"/>
    </row>
    <row r="87" spans="1:7" ht="15" customHeight="1" x14ac:dyDescent="0.35">
      <c r="A87" s="6"/>
      <c r="B87" s="19"/>
      <c r="C87" s="65"/>
      <c r="D87" s="65"/>
      <c r="E87" s="65"/>
      <c r="F87" s="5"/>
      <c r="G87" s="63"/>
    </row>
    <row r="88" spans="1:7" ht="15" customHeight="1" x14ac:dyDescent="0.35">
      <c r="A88" s="6" t="s">
        <v>496</v>
      </c>
      <c r="B88" s="19"/>
      <c r="C88" s="14"/>
      <c r="D88" s="14"/>
      <c r="E88" s="14"/>
      <c r="F88" s="5"/>
      <c r="G88" s="63"/>
    </row>
    <row r="89" spans="1:7" ht="15" customHeight="1" x14ac:dyDescent="0.35">
      <c r="B89" s="61"/>
      <c r="C89" s="66"/>
      <c r="D89" s="66"/>
      <c r="E89" s="66"/>
      <c r="F89" s="5"/>
      <c r="G89" s="63"/>
    </row>
    <row r="90" spans="1:7" ht="15" customHeight="1" x14ac:dyDescent="0.35">
      <c r="A90" s="6"/>
      <c r="B90" s="19"/>
      <c r="C90" s="64">
        <f>SUM(C89:C89)</f>
        <v>0</v>
      </c>
      <c r="D90" s="64">
        <f>SUM(D89:D89)</f>
        <v>0</v>
      </c>
      <c r="E90" s="64">
        <f>SUM(E89:E89)</f>
        <v>0</v>
      </c>
      <c r="G90" s="63"/>
    </row>
    <row r="91" spans="1:7" ht="15" customHeight="1" x14ac:dyDescent="0.3">
      <c r="A91" s="58" t="s">
        <v>227</v>
      </c>
      <c r="C91" s="77"/>
      <c r="D91" s="77"/>
      <c r="E91" s="77"/>
      <c r="G91" s="63"/>
    </row>
    <row r="92" spans="1:7" ht="15" customHeight="1" x14ac:dyDescent="0.25">
      <c r="A92" s="61" t="s">
        <v>241</v>
      </c>
      <c r="B92" s="54" t="s">
        <v>671</v>
      </c>
      <c r="C92" s="77">
        <v>267.79000000000002</v>
      </c>
      <c r="D92" s="77">
        <v>53.56</v>
      </c>
      <c r="E92" s="77">
        <v>321.35000000000002</v>
      </c>
      <c r="F92" s="57" t="s">
        <v>8</v>
      </c>
      <c r="G92" s="63"/>
    </row>
    <row r="93" spans="1:7" ht="15" customHeight="1" x14ac:dyDescent="0.25">
      <c r="A93" s="61" t="s">
        <v>672</v>
      </c>
      <c r="B93" s="54" t="s">
        <v>637</v>
      </c>
      <c r="C93" s="77">
        <v>61.14</v>
      </c>
      <c r="D93" s="77">
        <v>3.06</v>
      </c>
      <c r="E93" s="77">
        <v>64.2</v>
      </c>
      <c r="F93" s="57">
        <v>109078</v>
      </c>
      <c r="G93" s="63"/>
    </row>
    <row r="94" spans="1:7" ht="15" customHeight="1" x14ac:dyDescent="0.25">
      <c r="A94" s="61" t="s">
        <v>673</v>
      </c>
      <c r="B94" s="54" t="s">
        <v>674</v>
      </c>
      <c r="C94" s="77">
        <v>55</v>
      </c>
      <c r="D94" s="77">
        <v>11</v>
      </c>
      <c r="E94" s="77">
        <v>66</v>
      </c>
      <c r="F94" s="57">
        <v>109092</v>
      </c>
      <c r="G94" s="63"/>
    </row>
    <row r="95" spans="1:7" ht="15" customHeight="1" x14ac:dyDescent="0.25">
      <c r="A95" s="61"/>
      <c r="C95" s="78">
        <f>SUM(C92:C94)</f>
        <v>383.93</v>
      </c>
      <c r="D95" s="78">
        <f>SUM(D92:D94)</f>
        <v>67.62</v>
      </c>
      <c r="E95" s="78">
        <f>SUM(E92:E94)</f>
        <v>451.55</v>
      </c>
      <c r="G95" s="63"/>
    </row>
    <row r="96" spans="1:7" ht="15" customHeight="1" x14ac:dyDescent="0.3">
      <c r="A96" s="58"/>
      <c r="B96" s="70"/>
      <c r="C96" s="65"/>
      <c r="D96" s="65"/>
      <c r="E96" s="65"/>
    </row>
    <row r="97" spans="1:9" ht="15" customHeight="1" x14ac:dyDescent="0.3">
      <c r="A97" s="82" t="s">
        <v>258</v>
      </c>
      <c r="B97" s="82"/>
      <c r="C97" s="66"/>
      <c r="D97" s="66"/>
      <c r="E97" s="66"/>
    </row>
    <row r="98" spans="1:9" ht="15" customHeight="1" x14ac:dyDescent="0.25">
      <c r="A98" s="76" t="s">
        <v>343</v>
      </c>
      <c r="B98" s="76" t="s">
        <v>627</v>
      </c>
      <c r="C98" s="66">
        <v>28.6</v>
      </c>
      <c r="D98" s="66">
        <v>5.72</v>
      </c>
      <c r="E98" s="66">
        <v>34.32</v>
      </c>
      <c r="F98" s="57" t="s">
        <v>8</v>
      </c>
    </row>
    <row r="99" spans="1:9" ht="15" customHeight="1" x14ac:dyDescent="0.25">
      <c r="A99" s="54" t="s">
        <v>32</v>
      </c>
      <c r="B99" s="84" t="s">
        <v>518</v>
      </c>
      <c r="C99" s="66">
        <v>25.98</v>
      </c>
      <c r="D99" s="66">
        <v>5.19</v>
      </c>
      <c r="E99" s="66">
        <v>31.17</v>
      </c>
      <c r="F99" s="71" t="s">
        <v>8</v>
      </c>
      <c r="G99" s="63"/>
      <c r="I99" s="79"/>
    </row>
    <row r="100" spans="1:9" ht="15" customHeight="1" x14ac:dyDescent="0.25">
      <c r="C100" s="64">
        <f>SUM(C98:C99)</f>
        <v>54.58</v>
      </c>
      <c r="D100" s="64">
        <f>SUM(D98:D99)</f>
        <v>10.91</v>
      </c>
      <c r="E100" s="64">
        <f>SUM(E98:E99)</f>
        <v>65.490000000000009</v>
      </c>
      <c r="G100" s="63"/>
      <c r="I100" s="79"/>
    </row>
    <row r="101" spans="1:9" ht="15" customHeight="1" x14ac:dyDescent="0.25">
      <c r="C101" s="65"/>
      <c r="D101" s="65"/>
      <c r="E101" s="65"/>
      <c r="G101" s="63"/>
      <c r="I101" s="79"/>
    </row>
    <row r="102" spans="1:9" ht="15" customHeight="1" x14ac:dyDescent="0.3">
      <c r="A102" s="58" t="s">
        <v>259</v>
      </c>
      <c r="C102" s="54"/>
      <c r="D102" s="54"/>
      <c r="E102" s="54"/>
      <c r="F102" s="54"/>
      <c r="G102" s="54"/>
    </row>
    <row r="103" spans="1:9" ht="15" customHeight="1" x14ac:dyDescent="0.25">
      <c r="A103" s="88" t="s">
        <v>86</v>
      </c>
      <c r="B103" s="89" t="s">
        <v>675</v>
      </c>
      <c r="C103" s="110">
        <v>10920.43</v>
      </c>
      <c r="D103" s="110"/>
      <c r="E103" s="110">
        <v>10920.43</v>
      </c>
      <c r="F103" s="54" t="s">
        <v>109</v>
      </c>
      <c r="G103" s="54"/>
    </row>
    <row r="104" spans="1:9" ht="15" customHeight="1" x14ac:dyDescent="0.25">
      <c r="A104" s="88" t="s">
        <v>110</v>
      </c>
      <c r="B104" s="89" t="s">
        <v>676</v>
      </c>
      <c r="C104" s="110">
        <v>3277.85</v>
      </c>
      <c r="D104" s="110"/>
      <c r="E104" s="110">
        <v>3277.85</v>
      </c>
      <c r="F104" s="54">
        <v>109093</v>
      </c>
      <c r="G104" s="54"/>
    </row>
    <row r="105" spans="1:9" ht="15" customHeight="1" x14ac:dyDescent="0.25">
      <c r="A105" s="88" t="s">
        <v>112</v>
      </c>
      <c r="B105" s="89" t="s">
        <v>677</v>
      </c>
      <c r="C105" s="110">
        <v>3581.52</v>
      </c>
      <c r="D105" s="110"/>
      <c r="E105" s="110">
        <v>3581.52</v>
      </c>
      <c r="F105" s="54">
        <v>109094</v>
      </c>
      <c r="G105" s="54"/>
    </row>
    <row r="106" spans="1:9" ht="15" customHeight="1" x14ac:dyDescent="0.25">
      <c r="C106" s="64">
        <f>SUM(C103:C105)</f>
        <v>17779.8</v>
      </c>
      <c r="D106" s="64">
        <f>SUM(D103:D105)</f>
        <v>0</v>
      </c>
      <c r="E106" s="64">
        <f>SUM(E103:E105)</f>
        <v>17779.8</v>
      </c>
      <c r="F106" s="54"/>
      <c r="G106" s="54"/>
    </row>
    <row r="107" spans="1:9" ht="15" customHeight="1" x14ac:dyDescent="0.25">
      <c r="C107" s="54"/>
      <c r="D107" s="54"/>
      <c r="E107" s="54"/>
      <c r="F107" s="54"/>
      <c r="G107" s="54"/>
    </row>
    <row r="108" spans="1:9" ht="15" customHeight="1" x14ac:dyDescent="0.25">
      <c r="B108" s="92" t="s">
        <v>114</v>
      </c>
      <c r="C108" s="64">
        <f>SUM(+C100+C12+C64+C43+C27+C52+C73+C57+C80+C86+C90+C106)</f>
        <v>33349.69</v>
      </c>
      <c r="D108" s="64">
        <f>SUM(+D100+D12+D64+D43+D27+D52+D73+D57+D80+D86+D90+D106)</f>
        <v>2824.42</v>
      </c>
      <c r="E108" s="64">
        <f>SUM(+E100+E12+E64+E43+E27+E52+E73+E57+E80+E86+E90+E106)</f>
        <v>36174.11</v>
      </c>
      <c r="G108" s="54"/>
    </row>
    <row r="109" spans="1:9" ht="15" customHeight="1" x14ac:dyDescent="0.25">
      <c r="B109" s="93"/>
      <c r="C109" s="65"/>
      <c r="D109" s="65"/>
      <c r="E109" s="65"/>
      <c r="G109" s="54"/>
    </row>
    <row r="110" spans="1:9" ht="15" customHeight="1" x14ac:dyDescent="0.25">
      <c r="A110" s="61"/>
      <c r="C110" s="62"/>
      <c r="G110" s="54"/>
    </row>
    <row r="111" spans="1:9" ht="15" customHeight="1" x14ac:dyDescent="0.25">
      <c r="A111" s="98"/>
      <c r="B111" s="99"/>
      <c r="C111" s="62"/>
      <c r="G111" s="54"/>
    </row>
    <row r="112" spans="1:9" ht="15" customHeight="1" x14ac:dyDescent="0.25">
      <c r="A112" s="98"/>
      <c r="B112" s="99"/>
      <c r="C112" s="62"/>
      <c r="G112" s="54"/>
    </row>
    <row r="113" spans="1:7" ht="15" customHeight="1" x14ac:dyDescent="0.25">
      <c r="A113" s="101"/>
      <c r="C113" s="62"/>
      <c r="G113" s="85"/>
    </row>
    <row r="114" spans="1:7" ht="15" customHeight="1" x14ac:dyDescent="0.25">
      <c r="A114" s="102"/>
      <c r="B114" s="99"/>
      <c r="C114" s="62"/>
      <c r="G114" s="85"/>
    </row>
    <row r="115" spans="1:7" ht="15" customHeight="1" x14ac:dyDescent="0.25">
      <c r="A115" s="102"/>
      <c r="B115" s="99"/>
      <c r="C115" s="62"/>
    </row>
    <row r="116" spans="1:7" ht="15" customHeight="1" x14ac:dyDescent="0.25">
      <c r="A116" s="102"/>
      <c r="B116" s="99"/>
      <c r="C116" s="62"/>
    </row>
    <row r="117" spans="1:7" ht="15" customHeight="1" x14ac:dyDescent="0.25">
      <c r="A117" s="102"/>
      <c r="B117" s="99"/>
      <c r="C117" s="62"/>
    </row>
    <row r="118" spans="1:7" ht="15" customHeight="1" x14ac:dyDescent="0.25">
      <c r="A118" s="102"/>
      <c r="B118" s="99"/>
      <c r="C118" s="62"/>
    </row>
    <row r="119" spans="1:7" ht="15" customHeight="1" x14ac:dyDescent="0.25">
      <c r="A119" s="102"/>
      <c r="B119" s="99"/>
      <c r="C119" s="62"/>
    </row>
    <row r="120" spans="1:7" ht="15" customHeight="1" x14ac:dyDescent="0.25">
      <c r="A120" s="102"/>
      <c r="B120" s="99"/>
      <c r="C120" s="62"/>
    </row>
    <row r="121" spans="1:7" ht="15" customHeight="1" x14ac:dyDescent="0.25">
      <c r="A121" s="100"/>
    </row>
    <row r="122" spans="1:7" ht="15" customHeight="1" x14ac:dyDescent="0.25"/>
    <row r="123" spans="1:7" ht="15" customHeight="1" x14ac:dyDescent="0.25"/>
    <row r="124" spans="1:7" ht="15" customHeight="1" x14ac:dyDescent="0.25"/>
    <row r="125" spans="1:7" ht="15" customHeight="1" x14ac:dyDescent="0.25"/>
    <row r="126" spans="1:7" ht="15" customHeight="1" x14ac:dyDescent="0.25"/>
    <row r="127" spans="1:7" ht="15" customHeight="1" x14ac:dyDescent="0.25"/>
    <row r="128" spans="1:7" ht="15" customHeight="1" x14ac:dyDescent="0.25"/>
    <row r="129" spans="1:9" ht="15" customHeight="1" x14ac:dyDescent="0.25"/>
    <row r="130" spans="1:9" ht="15" customHeight="1" x14ac:dyDescent="0.25"/>
    <row r="131" spans="1:9" ht="15" customHeight="1" x14ac:dyDescent="0.25"/>
    <row r="132" spans="1:9" ht="15" customHeight="1" x14ac:dyDescent="0.25"/>
    <row r="133" spans="1:9" ht="15" customHeight="1" x14ac:dyDescent="0.25"/>
    <row r="134" spans="1:9" ht="15" customHeight="1" x14ac:dyDescent="0.25">
      <c r="H134" s="88"/>
    </row>
    <row r="135" spans="1:9" ht="15" customHeight="1" x14ac:dyDescent="0.25">
      <c r="I135" s="88"/>
    </row>
    <row r="136" spans="1:9" ht="15" customHeight="1" x14ac:dyDescent="0.25">
      <c r="I136" s="88"/>
    </row>
    <row r="137" spans="1:9" s="88" customFormat="1" ht="15" customHeight="1" x14ac:dyDescent="0.25">
      <c r="A137" s="54"/>
      <c r="B137" s="54"/>
      <c r="C137" s="56"/>
      <c r="D137" s="56"/>
      <c r="E137" s="56"/>
      <c r="F137" s="57"/>
      <c r="G137" s="53"/>
      <c r="H137" s="54"/>
      <c r="I137" s="54"/>
    </row>
    <row r="138" spans="1:9" s="88" customFormat="1" x14ac:dyDescent="0.25">
      <c r="A138" s="54"/>
      <c r="B138" s="54"/>
      <c r="C138" s="56"/>
      <c r="D138" s="56"/>
      <c r="E138" s="56"/>
      <c r="F138" s="57"/>
      <c r="G138" s="53"/>
      <c r="H138" s="54"/>
      <c r="I138" s="54"/>
    </row>
    <row r="139" spans="1:9" s="88" customFormat="1" x14ac:dyDescent="0.25">
      <c r="A139" s="54"/>
      <c r="B139" s="54"/>
      <c r="C139" s="56"/>
      <c r="D139" s="56"/>
      <c r="E139" s="56"/>
      <c r="F139" s="57"/>
      <c r="G139" s="53"/>
      <c r="H139" s="54"/>
      <c r="I139" s="54"/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G34" sqref="G34"/>
    </sheetView>
  </sheetViews>
  <sheetFormatPr defaultColWidth="8.8984375" defaultRowHeight="13.85" x14ac:dyDescent="0.25"/>
  <cols>
    <col min="1" max="1" width="35.09765625" style="54" customWidth="1"/>
    <col min="2" max="2" width="38.8984375" style="54" customWidth="1"/>
    <col min="3" max="3" width="12.59765625" style="56" customWidth="1"/>
    <col min="4" max="4" width="12" style="56" customWidth="1"/>
    <col min="5" max="5" width="11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5.09765625" style="54" customWidth="1"/>
    <col min="258" max="258" width="38.8984375" style="54" customWidth="1"/>
    <col min="259" max="259" width="12.59765625" style="54" customWidth="1"/>
    <col min="260" max="260" width="12" style="54" customWidth="1"/>
    <col min="261" max="261" width="11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5.09765625" style="54" customWidth="1"/>
    <col min="514" max="514" width="38.8984375" style="54" customWidth="1"/>
    <col min="515" max="515" width="12.59765625" style="54" customWidth="1"/>
    <col min="516" max="516" width="12" style="54" customWidth="1"/>
    <col min="517" max="517" width="11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5.09765625" style="54" customWidth="1"/>
    <col min="770" max="770" width="38.8984375" style="54" customWidth="1"/>
    <col min="771" max="771" width="12.59765625" style="54" customWidth="1"/>
    <col min="772" max="772" width="12" style="54" customWidth="1"/>
    <col min="773" max="773" width="11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5.09765625" style="54" customWidth="1"/>
    <col min="1026" max="1026" width="38.8984375" style="54" customWidth="1"/>
    <col min="1027" max="1027" width="12.59765625" style="54" customWidth="1"/>
    <col min="1028" max="1028" width="12" style="54" customWidth="1"/>
    <col min="1029" max="1029" width="11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5.09765625" style="54" customWidth="1"/>
    <col min="1282" max="1282" width="38.8984375" style="54" customWidth="1"/>
    <col min="1283" max="1283" width="12.59765625" style="54" customWidth="1"/>
    <col min="1284" max="1284" width="12" style="54" customWidth="1"/>
    <col min="1285" max="1285" width="11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5.09765625" style="54" customWidth="1"/>
    <col min="1538" max="1538" width="38.8984375" style="54" customWidth="1"/>
    <col min="1539" max="1539" width="12.59765625" style="54" customWidth="1"/>
    <col min="1540" max="1540" width="12" style="54" customWidth="1"/>
    <col min="1541" max="1541" width="11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5.09765625" style="54" customWidth="1"/>
    <col min="1794" max="1794" width="38.8984375" style="54" customWidth="1"/>
    <col min="1795" max="1795" width="12.59765625" style="54" customWidth="1"/>
    <col min="1796" max="1796" width="12" style="54" customWidth="1"/>
    <col min="1797" max="1797" width="11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5.09765625" style="54" customWidth="1"/>
    <col min="2050" max="2050" width="38.8984375" style="54" customWidth="1"/>
    <col min="2051" max="2051" width="12.59765625" style="54" customWidth="1"/>
    <col min="2052" max="2052" width="12" style="54" customWidth="1"/>
    <col min="2053" max="2053" width="11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5.09765625" style="54" customWidth="1"/>
    <col min="2306" max="2306" width="38.8984375" style="54" customWidth="1"/>
    <col min="2307" max="2307" width="12.59765625" style="54" customWidth="1"/>
    <col min="2308" max="2308" width="12" style="54" customWidth="1"/>
    <col min="2309" max="2309" width="11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5.09765625" style="54" customWidth="1"/>
    <col min="2562" max="2562" width="38.8984375" style="54" customWidth="1"/>
    <col min="2563" max="2563" width="12.59765625" style="54" customWidth="1"/>
    <col min="2564" max="2564" width="12" style="54" customWidth="1"/>
    <col min="2565" max="2565" width="11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5.09765625" style="54" customWidth="1"/>
    <col min="2818" max="2818" width="38.8984375" style="54" customWidth="1"/>
    <col min="2819" max="2819" width="12.59765625" style="54" customWidth="1"/>
    <col min="2820" max="2820" width="12" style="54" customWidth="1"/>
    <col min="2821" max="2821" width="11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5.09765625" style="54" customWidth="1"/>
    <col min="3074" max="3074" width="38.8984375" style="54" customWidth="1"/>
    <col min="3075" max="3075" width="12.59765625" style="54" customWidth="1"/>
    <col min="3076" max="3076" width="12" style="54" customWidth="1"/>
    <col min="3077" max="3077" width="11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5.09765625" style="54" customWidth="1"/>
    <col min="3330" max="3330" width="38.8984375" style="54" customWidth="1"/>
    <col min="3331" max="3331" width="12.59765625" style="54" customWidth="1"/>
    <col min="3332" max="3332" width="12" style="54" customWidth="1"/>
    <col min="3333" max="3333" width="11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5.09765625" style="54" customWidth="1"/>
    <col min="3586" max="3586" width="38.8984375" style="54" customWidth="1"/>
    <col min="3587" max="3587" width="12.59765625" style="54" customWidth="1"/>
    <col min="3588" max="3588" width="12" style="54" customWidth="1"/>
    <col min="3589" max="3589" width="11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5.09765625" style="54" customWidth="1"/>
    <col min="3842" max="3842" width="38.8984375" style="54" customWidth="1"/>
    <col min="3843" max="3843" width="12.59765625" style="54" customWidth="1"/>
    <col min="3844" max="3844" width="12" style="54" customWidth="1"/>
    <col min="3845" max="3845" width="11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5.09765625" style="54" customWidth="1"/>
    <col min="4098" max="4098" width="38.8984375" style="54" customWidth="1"/>
    <col min="4099" max="4099" width="12.59765625" style="54" customWidth="1"/>
    <col min="4100" max="4100" width="12" style="54" customWidth="1"/>
    <col min="4101" max="4101" width="11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5.09765625" style="54" customWidth="1"/>
    <col min="4354" max="4354" width="38.8984375" style="54" customWidth="1"/>
    <col min="4355" max="4355" width="12.59765625" style="54" customWidth="1"/>
    <col min="4356" max="4356" width="12" style="54" customWidth="1"/>
    <col min="4357" max="4357" width="11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5.09765625" style="54" customWidth="1"/>
    <col min="4610" max="4610" width="38.8984375" style="54" customWidth="1"/>
    <col min="4611" max="4611" width="12.59765625" style="54" customWidth="1"/>
    <col min="4612" max="4612" width="12" style="54" customWidth="1"/>
    <col min="4613" max="4613" width="11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5.09765625" style="54" customWidth="1"/>
    <col min="4866" max="4866" width="38.8984375" style="54" customWidth="1"/>
    <col min="4867" max="4867" width="12.59765625" style="54" customWidth="1"/>
    <col min="4868" max="4868" width="12" style="54" customWidth="1"/>
    <col min="4869" max="4869" width="11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5.09765625" style="54" customWidth="1"/>
    <col min="5122" max="5122" width="38.8984375" style="54" customWidth="1"/>
    <col min="5123" max="5123" width="12.59765625" style="54" customWidth="1"/>
    <col min="5124" max="5124" width="12" style="54" customWidth="1"/>
    <col min="5125" max="5125" width="11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5.09765625" style="54" customWidth="1"/>
    <col min="5378" max="5378" width="38.8984375" style="54" customWidth="1"/>
    <col min="5379" max="5379" width="12.59765625" style="54" customWidth="1"/>
    <col min="5380" max="5380" width="12" style="54" customWidth="1"/>
    <col min="5381" max="5381" width="11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5.09765625" style="54" customWidth="1"/>
    <col min="5634" max="5634" width="38.8984375" style="54" customWidth="1"/>
    <col min="5635" max="5635" width="12.59765625" style="54" customWidth="1"/>
    <col min="5636" max="5636" width="12" style="54" customWidth="1"/>
    <col min="5637" max="5637" width="11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5.09765625" style="54" customWidth="1"/>
    <col min="5890" max="5890" width="38.8984375" style="54" customWidth="1"/>
    <col min="5891" max="5891" width="12.59765625" style="54" customWidth="1"/>
    <col min="5892" max="5892" width="12" style="54" customWidth="1"/>
    <col min="5893" max="5893" width="11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5.09765625" style="54" customWidth="1"/>
    <col min="6146" max="6146" width="38.8984375" style="54" customWidth="1"/>
    <col min="6147" max="6147" width="12.59765625" style="54" customWidth="1"/>
    <col min="6148" max="6148" width="12" style="54" customWidth="1"/>
    <col min="6149" max="6149" width="11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5.09765625" style="54" customWidth="1"/>
    <col min="6402" max="6402" width="38.8984375" style="54" customWidth="1"/>
    <col min="6403" max="6403" width="12.59765625" style="54" customWidth="1"/>
    <col min="6404" max="6404" width="12" style="54" customWidth="1"/>
    <col min="6405" max="6405" width="11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5.09765625" style="54" customWidth="1"/>
    <col min="6658" max="6658" width="38.8984375" style="54" customWidth="1"/>
    <col min="6659" max="6659" width="12.59765625" style="54" customWidth="1"/>
    <col min="6660" max="6660" width="12" style="54" customWidth="1"/>
    <col min="6661" max="6661" width="11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5.09765625" style="54" customWidth="1"/>
    <col min="6914" max="6914" width="38.8984375" style="54" customWidth="1"/>
    <col min="6915" max="6915" width="12.59765625" style="54" customWidth="1"/>
    <col min="6916" max="6916" width="12" style="54" customWidth="1"/>
    <col min="6917" max="6917" width="11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5.09765625" style="54" customWidth="1"/>
    <col min="7170" max="7170" width="38.8984375" style="54" customWidth="1"/>
    <col min="7171" max="7171" width="12.59765625" style="54" customWidth="1"/>
    <col min="7172" max="7172" width="12" style="54" customWidth="1"/>
    <col min="7173" max="7173" width="11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5.09765625" style="54" customWidth="1"/>
    <col min="7426" max="7426" width="38.8984375" style="54" customWidth="1"/>
    <col min="7427" max="7427" width="12.59765625" style="54" customWidth="1"/>
    <col min="7428" max="7428" width="12" style="54" customWidth="1"/>
    <col min="7429" max="7429" width="11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5.09765625" style="54" customWidth="1"/>
    <col min="7682" max="7682" width="38.8984375" style="54" customWidth="1"/>
    <col min="7683" max="7683" width="12.59765625" style="54" customWidth="1"/>
    <col min="7684" max="7684" width="12" style="54" customWidth="1"/>
    <col min="7685" max="7685" width="11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5.09765625" style="54" customWidth="1"/>
    <col min="7938" max="7938" width="38.8984375" style="54" customWidth="1"/>
    <col min="7939" max="7939" width="12.59765625" style="54" customWidth="1"/>
    <col min="7940" max="7940" width="12" style="54" customWidth="1"/>
    <col min="7941" max="7941" width="11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5.09765625" style="54" customWidth="1"/>
    <col min="8194" max="8194" width="38.8984375" style="54" customWidth="1"/>
    <col min="8195" max="8195" width="12.59765625" style="54" customWidth="1"/>
    <col min="8196" max="8196" width="12" style="54" customWidth="1"/>
    <col min="8197" max="8197" width="11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5.09765625" style="54" customWidth="1"/>
    <col min="8450" max="8450" width="38.8984375" style="54" customWidth="1"/>
    <col min="8451" max="8451" width="12.59765625" style="54" customWidth="1"/>
    <col min="8452" max="8452" width="12" style="54" customWidth="1"/>
    <col min="8453" max="8453" width="11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5.09765625" style="54" customWidth="1"/>
    <col min="8706" max="8706" width="38.8984375" style="54" customWidth="1"/>
    <col min="8707" max="8707" width="12.59765625" style="54" customWidth="1"/>
    <col min="8708" max="8708" width="12" style="54" customWidth="1"/>
    <col min="8709" max="8709" width="11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5.09765625" style="54" customWidth="1"/>
    <col min="8962" max="8962" width="38.8984375" style="54" customWidth="1"/>
    <col min="8963" max="8963" width="12.59765625" style="54" customWidth="1"/>
    <col min="8964" max="8964" width="12" style="54" customWidth="1"/>
    <col min="8965" max="8965" width="11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5.09765625" style="54" customWidth="1"/>
    <col min="9218" max="9218" width="38.8984375" style="54" customWidth="1"/>
    <col min="9219" max="9219" width="12.59765625" style="54" customWidth="1"/>
    <col min="9220" max="9220" width="12" style="54" customWidth="1"/>
    <col min="9221" max="9221" width="11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5.09765625" style="54" customWidth="1"/>
    <col min="9474" max="9474" width="38.8984375" style="54" customWidth="1"/>
    <col min="9475" max="9475" width="12.59765625" style="54" customWidth="1"/>
    <col min="9476" max="9476" width="12" style="54" customWidth="1"/>
    <col min="9477" max="9477" width="11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5.09765625" style="54" customWidth="1"/>
    <col min="9730" max="9730" width="38.8984375" style="54" customWidth="1"/>
    <col min="9731" max="9731" width="12.59765625" style="54" customWidth="1"/>
    <col min="9732" max="9732" width="12" style="54" customWidth="1"/>
    <col min="9733" max="9733" width="11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5.09765625" style="54" customWidth="1"/>
    <col min="9986" max="9986" width="38.8984375" style="54" customWidth="1"/>
    <col min="9987" max="9987" width="12.59765625" style="54" customWidth="1"/>
    <col min="9988" max="9988" width="12" style="54" customWidth="1"/>
    <col min="9989" max="9989" width="11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5.09765625" style="54" customWidth="1"/>
    <col min="10242" max="10242" width="38.8984375" style="54" customWidth="1"/>
    <col min="10243" max="10243" width="12.59765625" style="54" customWidth="1"/>
    <col min="10244" max="10244" width="12" style="54" customWidth="1"/>
    <col min="10245" max="10245" width="11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5.09765625" style="54" customWidth="1"/>
    <col min="10498" max="10498" width="38.8984375" style="54" customWidth="1"/>
    <col min="10499" max="10499" width="12.59765625" style="54" customWidth="1"/>
    <col min="10500" max="10500" width="12" style="54" customWidth="1"/>
    <col min="10501" max="10501" width="11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5.09765625" style="54" customWidth="1"/>
    <col min="10754" max="10754" width="38.8984375" style="54" customWidth="1"/>
    <col min="10755" max="10755" width="12.59765625" style="54" customWidth="1"/>
    <col min="10756" max="10756" width="12" style="54" customWidth="1"/>
    <col min="10757" max="10757" width="11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5.09765625" style="54" customWidth="1"/>
    <col min="11010" max="11010" width="38.8984375" style="54" customWidth="1"/>
    <col min="11011" max="11011" width="12.59765625" style="54" customWidth="1"/>
    <col min="11012" max="11012" width="12" style="54" customWidth="1"/>
    <col min="11013" max="11013" width="11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5.09765625" style="54" customWidth="1"/>
    <col min="11266" max="11266" width="38.8984375" style="54" customWidth="1"/>
    <col min="11267" max="11267" width="12.59765625" style="54" customWidth="1"/>
    <col min="11268" max="11268" width="12" style="54" customWidth="1"/>
    <col min="11269" max="11269" width="11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5.09765625" style="54" customWidth="1"/>
    <col min="11522" max="11522" width="38.8984375" style="54" customWidth="1"/>
    <col min="11523" max="11523" width="12.59765625" style="54" customWidth="1"/>
    <col min="11524" max="11524" width="12" style="54" customWidth="1"/>
    <col min="11525" max="11525" width="11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5.09765625" style="54" customWidth="1"/>
    <col min="11778" max="11778" width="38.8984375" style="54" customWidth="1"/>
    <col min="11779" max="11779" width="12.59765625" style="54" customWidth="1"/>
    <col min="11780" max="11780" width="12" style="54" customWidth="1"/>
    <col min="11781" max="11781" width="11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5.09765625" style="54" customWidth="1"/>
    <col min="12034" max="12034" width="38.8984375" style="54" customWidth="1"/>
    <col min="12035" max="12035" width="12.59765625" style="54" customWidth="1"/>
    <col min="12036" max="12036" width="12" style="54" customWidth="1"/>
    <col min="12037" max="12037" width="11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5.09765625" style="54" customWidth="1"/>
    <col min="12290" max="12290" width="38.8984375" style="54" customWidth="1"/>
    <col min="12291" max="12291" width="12.59765625" style="54" customWidth="1"/>
    <col min="12292" max="12292" width="12" style="54" customWidth="1"/>
    <col min="12293" max="12293" width="11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5.09765625" style="54" customWidth="1"/>
    <col min="12546" max="12546" width="38.8984375" style="54" customWidth="1"/>
    <col min="12547" max="12547" width="12.59765625" style="54" customWidth="1"/>
    <col min="12548" max="12548" width="12" style="54" customWidth="1"/>
    <col min="12549" max="12549" width="11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5.09765625" style="54" customWidth="1"/>
    <col min="12802" max="12802" width="38.8984375" style="54" customWidth="1"/>
    <col min="12803" max="12803" width="12.59765625" style="54" customWidth="1"/>
    <col min="12804" max="12804" width="12" style="54" customWidth="1"/>
    <col min="12805" max="12805" width="11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5.09765625" style="54" customWidth="1"/>
    <col min="13058" max="13058" width="38.8984375" style="54" customWidth="1"/>
    <col min="13059" max="13059" width="12.59765625" style="54" customWidth="1"/>
    <col min="13060" max="13060" width="12" style="54" customWidth="1"/>
    <col min="13061" max="13061" width="11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5.09765625" style="54" customWidth="1"/>
    <col min="13314" max="13314" width="38.8984375" style="54" customWidth="1"/>
    <col min="13315" max="13315" width="12.59765625" style="54" customWidth="1"/>
    <col min="13316" max="13316" width="12" style="54" customWidth="1"/>
    <col min="13317" max="13317" width="11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5.09765625" style="54" customWidth="1"/>
    <col min="13570" max="13570" width="38.8984375" style="54" customWidth="1"/>
    <col min="13571" max="13571" width="12.59765625" style="54" customWidth="1"/>
    <col min="13572" max="13572" width="12" style="54" customWidth="1"/>
    <col min="13573" max="13573" width="11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5.09765625" style="54" customWidth="1"/>
    <col min="13826" max="13826" width="38.8984375" style="54" customWidth="1"/>
    <col min="13827" max="13827" width="12.59765625" style="54" customWidth="1"/>
    <col min="13828" max="13828" width="12" style="54" customWidth="1"/>
    <col min="13829" max="13829" width="11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5.09765625" style="54" customWidth="1"/>
    <col min="14082" max="14082" width="38.8984375" style="54" customWidth="1"/>
    <col min="14083" max="14083" width="12.59765625" style="54" customWidth="1"/>
    <col min="14084" max="14084" width="12" style="54" customWidth="1"/>
    <col min="14085" max="14085" width="11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5.09765625" style="54" customWidth="1"/>
    <col min="14338" max="14338" width="38.8984375" style="54" customWidth="1"/>
    <col min="14339" max="14339" width="12.59765625" style="54" customWidth="1"/>
    <col min="14340" max="14340" width="12" style="54" customWidth="1"/>
    <col min="14341" max="14341" width="11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5.09765625" style="54" customWidth="1"/>
    <col min="14594" max="14594" width="38.8984375" style="54" customWidth="1"/>
    <col min="14595" max="14595" width="12.59765625" style="54" customWidth="1"/>
    <col min="14596" max="14596" width="12" style="54" customWidth="1"/>
    <col min="14597" max="14597" width="11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5.09765625" style="54" customWidth="1"/>
    <col min="14850" max="14850" width="38.8984375" style="54" customWidth="1"/>
    <col min="14851" max="14851" width="12.59765625" style="54" customWidth="1"/>
    <col min="14852" max="14852" width="12" style="54" customWidth="1"/>
    <col min="14853" max="14853" width="11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5.09765625" style="54" customWidth="1"/>
    <col min="15106" max="15106" width="38.8984375" style="54" customWidth="1"/>
    <col min="15107" max="15107" width="12.59765625" style="54" customWidth="1"/>
    <col min="15108" max="15108" width="12" style="54" customWidth="1"/>
    <col min="15109" max="15109" width="11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5.09765625" style="54" customWidth="1"/>
    <col min="15362" max="15362" width="38.8984375" style="54" customWidth="1"/>
    <col min="15363" max="15363" width="12.59765625" style="54" customWidth="1"/>
    <col min="15364" max="15364" width="12" style="54" customWidth="1"/>
    <col min="15365" max="15365" width="11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5.09765625" style="54" customWidth="1"/>
    <col min="15618" max="15618" width="38.8984375" style="54" customWidth="1"/>
    <col min="15619" max="15619" width="12.59765625" style="54" customWidth="1"/>
    <col min="15620" max="15620" width="12" style="54" customWidth="1"/>
    <col min="15621" max="15621" width="11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5.09765625" style="54" customWidth="1"/>
    <col min="15874" max="15874" width="38.8984375" style="54" customWidth="1"/>
    <col min="15875" max="15875" width="12.59765625" style="54" customWidth="1"/>
    <col min="15876" max="15876" width="12" style="54" customWidth="1"/>
    <col min="15877" max="15877" width="11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5.09765625" style="54" customWidth="1"/>
    <col min="16130" max="16130" width="38.8984375" style="54" customWidth="1"/>
    <col min="16131" max="16131" width="12.59765625" style="54" customWidth="1"/>
    <col min="16132" max="16132" width="12" style="54" customWidth="1"/>
    <col min="16133" max="16133" width="11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7" x14ac:dyDescent="0.25">
      <c r="A1" s="113" t="s">
        <v>0</v>
      </c>
      <c r="B1" s="113"/>
      <c r="C1" s="113"/>
      <c r="D1" s="113"/>
      <c r="E1" s="113"/>
      <c r="F1" s="113"/>
    </row>
    <row r="2" spans="1:7" x14ac:dyDescent="0.25">
      <c r="B2" s="55" t="s">
        <v>678</v>
      </c>
    </row>
    <row r="3" spans="1:7" x14ac:dyDescent="0.25">
      <c r="B3" s="55"/>
    </row>
    <row r="4" spans="1:7" ht="15" customHeight="1" x14ac:dyDescent="0.25">
      <c r="A4" s="58"/>
      <c r="C4" s="59" t="s">
        <v>2</v>
      </c>
      <c r="D4" s="59" t="s">
        <v>3</v>
      </c>
      <c r="E4" s="59" t="s">
        <v>4</v>
      </c>
      <c r="F4" s="60" t="s">
        <v>5</v>
      </c>
    </row>
    <row r="5" spans="1:7" x14ac:dyDescent="0.25">
      <c r="C5" s="65"/>
      <c r="D5" s="65"/>
      <c r="E5" s="65"/>
    </row>
    <row r="6" spans="1:7" ht="15" customHeight="1" x14ac:dyDescent="0.3">
      <c r="A6" s="58" t="s">
        <v>208</v>
      </c>
      <c r="C6" s="66"/>
      <c r="D6" s="66"/>
      <c r="E6" s="66"/>
    </row>
    <row r="7" spans="1:7" x14ac:dyDescent="0.25">
      <c r="A7" s="61" t="s">
        <v>218</v>
      </c>
      <c r="B7" s="54" t="s">
        <v>679</v>
      </c>
      <c r="C7" s="66">
        <v>24.08</v>
      </c>
      <c r="D7" s="66">
        <v>1.04</v>
      </c>
      <c r="E7" s="66">
        <v>25.12</v>
      </c>
      <c r="F7" s="57">
        <v>109059</v>
      </c>
    </row>
    <row r="8" spans="1:7" x14ac:dyDescent="0.25">
      <c r="A8" s="61" t="s">
        <v>209</v>
      </c>
      <c r="B8" s="54" t="s">
        <v>680</v>
      </c>
      <c r="C8" s="62">
        <v>29.16</v>
      </c>
      <c r="D8" s="62">
        <v>5.83</v>
      </c>
      <c r="E8" s="62">
        <v>34.99</v>
      </c>
      <c r="F8" s="57" t="s">
        <v>564</v>
      </c>
      <c r="G8" s="63"/>
    </row>
    <row r="9" spans="1:7" x14ac:dyDescent="0.25">
      <c r="A9" s="61" t="s">
        <v>681</v>
      </c>
      <c r="B9" s="54" t="s">
        <v>682</v>
      </c>
      <c r="C9" s="62">
        <v>99.85</v>
      </c>
      <c r="D9" s="62">
        <v>19.97</v>
      </c>
      <c r="E9" s="62">
        <v>119.82</v>
      </c>
      <c r="F9" s="57" t="s">
        <v>564</v>
      </c>
      <c r="G9" s="63"/>
    </row>
    <row r="10" spans="1:7" s="69" customFormat="1" ht="14.4" x14ac:dyDescent="0.3">
      <c r="B10" s="70"/>
      <c r="C10" s="64">
        <f>SUM(C7:C9)</f>
        <v>153.08999999999997</v>
      </c>
      <c r="D10" s="64">
        <f>SUM(D7:D9)</f>
        <v>26.84</v>
      </c>
      <c r="E10" s="64">
        <f>SUM(E7:E9)</f>
        <v>179.93</v>
      </c>
      <c r="F10" s="71"/>
      <c r="G10" s="72"/>
    </row>
    <row r="11" spans="1:7" s="69" customFormat="1" ht="14.4" x14ac:dyDescent="0.3">
      <c r="B11" s="70"/>
      <c r="C11" s="65"/>
      <c r="D11" s="65"/>
      <c r="E11" s="65"/>
      <c r="F11" s="71"/>
      <c r="G11" s="72"/>
    </row>
    <row r="12" spans="1:7" ht="15" customHeight="1" x14ac:dyDescent="0.3">
      <c r="A12" s="58" t="s">
        <v>225</v>
      </c>
      <c r="C12" s="66"/>
      <c r="D12" s="66"/>
      <c r="E12" s="66"/>
    </row>
    <row r="13" spans="1:7" x14ac:dyDescent="0.25">
      <c r="A13" s="61" t="s">
        <v>241</v>
      </c>
      <c r="B13" s="54" t="s">
        <v>683</v>
      </c>
      <c r="C13" s="66">
        <v>51.11</v>
      </c>
      <c r="D13" s="66"/>
      <c r="E13" s="66">
        <v>51.11</v>
      </c>
      <c r="F13" s="57" t="s">
        <v>8</v>
      </c>
    </row>
    <row r="14" spans="1:7" x14ac:dyDescent="0.25">
      <c r="A14" s="75"/>
      <c r="B14" s="69"/>
      <c r="C14" s="64">
        <f>SUM(C13:C13)</f>
        <v>51.11</v>
      </c>
      <c r="D14" s="64">
        <f>SUM(D13:D13)</f>
        <v>0</v>
      </c>
      <c r="E14" s="64">
        <f>SUM(E13:E13)</f>
        <v>51.11</v>
      </c>
    </row>
    <row r="15" spans="1:7" x14ac:dyDescent="0.25">
      <c r="A15" s="75"/>
      <c r="B15" s="69"/>
      <c r="C15" s="65"/>
      <c r="D15" s="65"/>
      <c r="E15" s="65"/>
    </row>
    <row r="16" spans="1:7" ht="15" customHeight="1" x14ac:dyDescent="0.3">
      <c r="A16" s="58" t="s">
        <v>228</v>
      </c>
      <c r="C16" s="65"/>
      <c r="D16" s="65"/>
      <c r="E16" s="65"/>
    </row>
    <row r="17" spans="1:7" x14ac:dyDescent="0.25">
      <c r="A17" s="61" t="s">
        <v>684</v>
      </c>
      <c r="B17" s="54" t="s">
        <v>685</v>
      </c>
      <c r="C17" s="65">
        <v>100</v>
      </c>
      <c r="D17" s="65">
        <v>20</v>
      </c>
      <c r="E17" s="65">
        <v>120</v>
      </c>
      <c r="F17" s="57">
        <v>109096</v>
      </c>
    </row>
    <row r="18" spans="1:7" x14ac:dyDescent="0.25">
      <c r="C18" s="64">
        <f>SUM(C17:C17)</f>
        <v>100</v>
      </c>
      <c r="D18" s="64">
        <f>SUM(D17:D17)</f>
        <v>20</v>
      </c>
      <c r="E18" s="64">
        <f>SUM(E17:E17)</f>
        <v>120</v>
      </c>
    </row>
    <row r="20" spans="1:7" ht="15" customHeight="1" x14ac:dyDescent="0.3">
      <c r="A20" s="58" t="s">
        <v>240</v>
      </c>
      <c r="B20" s="61"/>
      <c r="C20" s="66"/>
      <c r="D20" s="66"/>
      <c r="E20" s="66"/>
    </row>
    <row r="21" spans="1:7" x14ac:dyDescent="0.25">
      <c r="A21" s="61" t="s">
        <v>597</v>
      </c>
      <c r="B21" s="54" t="s">
        <v>686</v>
      </c>
      <c r="C21" s="62">
        <v>410</v>
      </c>
      <c r="D21" s="62">
        <v>82</v>
      </c>
      <c r="E21" s="62">
        <v>492</v>
      </c>
      <c r="F21" s="57">
        <v>109097</v>
      </c>
      <c r="G21" s="63"/>
    </row>
    <row r="22" spans="1:7" x14ac:dyDescent="0.25">
      <c r="C22" s="64">
        <f>SUM(C21:C21)</f>
        <v>410</v>
      </c>
      <c r="D22" s="64">
        <f>SUM(D21:D21)</f>
        <v>82</v>
      </c>
      <c r="E22" s="64">
        <f>SUM(E21:E21)</f>
        <v>492</v>
      </c>
    </row>
    <row r="23" spans="1:7" x14ac:dyDescent="0.25">
      <c r="A23" s="75"/>
      <c r="B23" s="69"/>
      <c r="C23" s="65"/>
      <c r="D23" s="65"/>
      <c r="E23" s="65"/>
    </row>
    <row r="24" spans="1:7" ht="15" customHeight="1" x14ac:dyDescent="0.3">
      <c r="A24" s="80" t="s">
        <v>250</v>
      </c>
      <c r="B24" s="69"/>
      <c r="C24" s="65"/>
      <c r="D24" s="65"/>
      <c r="E24" s="65"/>
    </row>
    <row r="25" spans="1:7" x14ac:dyDescent="0.25">
      <c r="A25" s="96" t="s">
        <v>687</v>
      </c>
      <c r="B25" s="81" t="s">
        <v>688</v>
      </c>
      <c r="C25" s="65">
        <v>320</v>
      </c>
      <c r="D25" s="65">
        <v>64</v>
      </c>
      <c r="E25" s="65">
        <v>384</v>
      </c>
      <c r="F25" s="57">
        <v>109098</v>
      </c>
    </row>
    <row r="26" spans="1:7" x14ac:dyDescent="0.25">
      <c r="A26" s="75"/>
      <c r="B26" s="69"/>
      <c r="C26" s="64">
        <f>SUM(C25:C25)</f>
        <v>320</v>
      </c>
      <c r="D26" s="64">
        <f>SUM(D25:D25)</f>
        <v>64</v>
      </c>
      <c r="E26" s="64">
        <f>SUM(E25:E25)</f>
        <v>384</v>
      </c>
      <c r="G26" s="63"/>
    </row>
    <row r="27" spans="1:7" x14ac:dyDescent="0.25">
      <c r="A27" s="75"/>
      <c r="B27" s="69"/>
      <c r="C27" s="65"/>
      <c r="D27" s="65"/>
      <c r="E27" s="65"/>
      <c r="G27" s="63"/>
    </row>
    <row r="28" spans="1:7" x14ac:dyDescent="0.25">
      <c r="C28" s="54"/>
      <c r="D28" s="54"/>
      <c r="E28" s="54"/>
      <c r="F28" s="54"/>
      <c r="G28" s="54"/>
    </row>
    <row r="29" spans="1:7" ht="15" customHeight="1" x14ac:dyDescent="0.25">
      <c r="B29" s="92" t="s">
        <v>114</v>
      </c>
      <c r="C29" s="64">
        <f>SUM(+C22+C10+C14+C18+C26)</f>
        <v>1034.1999999999998</v>
      </c>
      <c r="D29" s="64">
        <f>SUM(+D22+D10+D14+D18+D26)</f>
        <v>192.84</v>
      </c>
      <c r="E29" s="64">
        <f>SUM(+E22+E10+E14+E18+E26)</f>
        <v>1227.04</v>
      </c>
      <c r="G29" s="54"/>
    </row>
    <row r="30" spans="1:7" ht="15" customHeight="1" x14ac:dyDescent="0.25">
      <c r="B30" s="93"/>
      <c r="C30" s="65"/>
      <c r="D30" s="65"/>
      <c r="E30" s="65"/>
      <c r="G30" s="54"/>
    </row>
    <row r="31" spans="1:7" x14ac:dyDescent="0.25">
      <c r="A31" s="102"/>
      <c r="B31" s="99"/>
      <c r="C31" s="62"/>
    </row>
    <row r="32" spans="1:7" x14ac:dyDescent="0.25">
      <c r="A32" s="100"/>
    </row>
    <row r="45" spans="1:9" x14ac:dyDescent="0.25">
      <c r="H45" s="88"/>
    </row>
    <row r="46" spans="1:9" x14ac:dyDescent="0.25">
      <c r="I46" s="88"/>
    </row>
    <row r="47" spans="1:9" x14ac:dyDescent="0.25">
      <c r="I47" s="88"/>
    </row>
    <row r="48" spans="1:9" s="88" customFormat="1" x14ac:dyDescent="0.25">
      <c r="A48" s="54"/>
      <c r="B48" s="54"/>
      <c r="C48" s="56"/>
      <c r="D48" s="56"/>
      <c r="E48" s="56"/>
      <c r="F48" s="57"/>
      <c r="G48" s="53"/>
      <c r="H48" s="54"/>
      <c r="I48" s="54"/>
    </row>
    <row r="49" spans="1:9" s="88" customFormat="1" x14ac:dyDescent="0.25">
      <c r="A49" s="54"/>
      <c r="B49" s="54"/>
      <c r="C49" s="56"/>
      <c r="D49" s="56"/>
      <c r="E49" s="56"/>
      <c r="F49" s="57"/>
      <c r="G49" s="53"/>
      <c r="H49" s="54"/>
      <c r="I49" s="54"/>
    </row>
    <row r="50" spans="1:9" s="88" customFormat="1" x14ac:dyDescent="0.25">
      <c r="A50" s="54"/>
      <c r="B50" s="54"/>
      <c r="C50" s="56"/>
      <c r="D50" s="56"/>
      <c r="E50" s="56"/>
      <c r="F50" s="57"/>
      <c r="G50" s="53"/>
      <c r="H50" s="54"/>
      <c r="I50" s="54"/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>
      <selection activeCell="B16" sqref="B16"/>
    </sheetView>
  </sheetViews>
  <sheetFormatPr defaultColWidth="8.8984375" defaultRowHeight="13.85" x14ac:dyDescent="0.25"/>
  <cols>
    <col min="1" max="1" width="35.09765625" style="54" customWidth="1"/>
    <col min="2" max="2" width="40" style="54" customWidth="1"/>
    <col min="3" max="3" width="14" style="56" customWidth="1"/>
    <col min="4" max="4" width="12" style="56" customWidth="1"/>
    <col min="5" max="5" width="13.8984375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5.09765625" style="54" customWidth="1"/>
    <col min="258" max="258" width="40" style="54" customWidth="1"/>
    <col min="259" max="259" width="14" style="54" customWidth="1"/>
    <col min="260" max="260" width="12" style="54" customWidth="1"/>
    <col min="261" max="261" width="13.8984375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5.09765625" style="54" customWidth="1"/>
    <col min="514" max="514" width="40" style="54" customWidth="1"/>
    <col min="515" max="515" width="14" style="54" customWidth="1"/>
    <col min="516" max="516" width="12" style="54" customWidth="1"/>
    <col min="517" max="517" width="13.8984375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5.09765625" style="54" customWidth="1"/>
    <col min="770" max="770" width="40" style="54" customWidth="1"/>
    <col min="771" max="771" width="14" style="54" customWidth="1"/>
    <col min="772" max="772" width="12" style="54" customWidth="1"/>
    <col min="773" max="773" width="13.8984375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5.09765625" style="54" customWidth="1"/>
    <col min="1026" max="1026" width="40" style="54" customWidth="1"/>
    <col min="1027" max="1027" width="14" style="54" customWidth="1"/>
    <col min="1028" max="1028" width="12" style="54" customWidth="1"/>
    <col min="1029" max="1029" width="13.8984375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5.09765625" style="54" customWidth="1"/>
    <col min="1282" max="1282" width="40" style="54" customWidth="1"/>
    <col min="1283" max="1283" width="14" style="54" customWidth="1"/>
    <col min="1284" max="1284" width="12" style="54" customWidth="1"/>
    <col min="1285" max="1285" width="13.8984375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5.09765625" style="54" customWidth="1"/>
    <col min="1538" max="1538" width="40" style="54" customWidth="1"/>
    <col min="1539" max="1539" width="14" style="54" customWidth="1"/>
    <col min="1540" max="1540" width="12" style="54" customWidth="1"/>
    <col min="1541" max="1541" width="13.8984375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5.09765625" style="54" customWidth="1"/>
    <col min="1794" max="1794" width="40" style="54" customWidth="1"/>
    <col min="1795" max="1795" width="14" style="54" customWidth="1"/>
    <col min="1796" max="1796" width="12" style="54" customWidth="1"/>
    <col min="1797" max="1797" width="13.8984375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5.09765625" style="54" customWidth="1"/>
    <col min="2050" max="2050" width="40" style="54" customWidth="1"/>
    <col min="2051" max="2051" width="14" style="54" customWidth="1"/>
    <col min="2052" max="2052" width="12" style="54" customWidth="1"/>
    <col min="2053" max="2053" width="13.8984375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5.09765625" style="54" customWidth="1"/>
    <col min="2306" max="2306" width="40" style="54" customWidth="1"/>
    <col min="2307" max="2307" width="14" style="54" customWidth="1"/>
    <col min="2308" max="2308" width="12" style="54" customWidth="1"/>
    <col min="2309" max="2309" width="13.8984375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5.09765625" style="54" customWidth="1"/>
    <col min="2562" max="2562" width="40" style="54" customWidth="1"/>
    <col min="2563" max="2563" width="14" style="54" customWidth="1"/>
    <col min="2564" max="2564" width="12" style="54" customWidth="1"/>
    <col min="2565" max="2565" width="13.8984375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5.09765625" style="54" customWidth="1"/>
    <col min="2818" max="2818" width="40" style="54" customWidth="1"/>
    <col min="2819" max="2819" width="14" style="54" customWidth="1"/>
    <col min="2820" max="2820" width="12" style="54" customWidth="1"/>
    <col min="2821" max="2821" width="13.8984375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5.09765625" style="54" customWidth="1"/>
    <col min="3074" max="3074" width="40" style="54" customWidth="1"/>
    <col min="3075" max="3075" width="14" style="54" customWidth="1"/>
    <col min="3076" max="3076" width="12" style="54" customWidth="1"/>
    <col min="3077" max="3077" width="13.8984375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5.09765625" style="54" customWidth="1"/>
    <col min="3330" max="3330" width="40" style="54" customWidth="1"/>
    <col min="3331" max="3331" width="14" style="54" customWidth="1"/>
    <col min="3332" max="3332" width="12" style="54" customWidth="1"/>
    <col min="3333" max="3333" width="13.8984375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5.09765625" style="54" customWidth="1"/>
    <col min="3586" max="3586" width="40" style="54" customWidth="1"/>
    <col min="3587" max="3587" width="14" style="54" customWidth="1"/>
    <col min="3588" max="3588" width="12" style="54" customWidth="1"/>
    <col min="3589" max="3589" width="13.8984375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5.09765625" style="54" customWidth="1"/>
    <col min="3842" max="3842" width="40" style="54" customWidth="1"/>
    <col min="3843" max="3843" width="14" style="54" customWidth="1"/>
    <col min="3844" max="3844" width="12" style="54" customWidth="1"/>
    <col min="3845" max="3845" width="13.8984375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5.09765625" style="54" customWidth="1"/>
    <col min="4098" max="4098" width="40" style="54" customWidth="1"/>
    <col min="4099" max="4099" width="14" style="54" customWidth="1"/>
    <col min="4100" max="4100" width="12" style="54" customWidth="1"/>
    <col min="4101" max="4101" width="13.8984375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5.09765625" style="54" customWidth="1"/>
    <col min="4354" max="4354" width="40" style="54" customWidth="1"/>
    <col min="4355" max="4355" width="14" style="54" customWidth="1"/>
    <col min="4356" max="4356" width="12" style="54" customWidth="1"/>
    <col min="4357" max="4357" width="13.8984375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5.09765625" style="54" customWidth="1"/>
    <col min="4610" max="4610" width="40" style="54" customWidth="1"/>
    <col min="4611" max="4611" width="14" style="54" customWidth="1"/>
    <col min="4612" max="4612" width="12" style="54" customWidth="1"/>
    <col min="4613" max="4613" width="13.8984375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5.09765625" style="54" customWidth="1"/>
    <col min="4866" max="4866" width="40" style="54" customWidth="1"/>
    <col min="4867" max="4867" width="14" style="54" customWidth="1"/>
    <col min="4868" max="4868" width="12" style="54" customWidth="1"/>
    <col min="4869" max="4869" width="13.8984375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5.09765625" style="54" customWidth="1"/>
    <col min="5122" max="5122" width="40" style="54" customWidth="1"/>
    <col min="5123" max="5123" width="14" style="54" customWidth="1"/>
    <col min="5124" max="5124" width="12" style="54" customWidth="1"/>
    <col min="5125" max="5125" width="13.8984375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5.09765625" style="54" customWidth="1"/>
    <col min="5378" max="5378" width="40" style="54" customWidth="1"/>
    <col min="5379" max="5379" width="14" style="54" customWidth="1"/>
    <col min="5380" max="5380" width="12" style="54" customWidth="1"/>
    <col min="5381" max="5381" width="13.8984375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5.09765625" style="54" customWidth="1"/>
    <col min="5634" max="5634" width="40" style="54" customWidth="1"/>
    <col min="5635" max="5635" width="14" style="54" customWidth="1"/>
    <col min="5636" max="5636" width="12" style="54" customWidth="1"/>
    <col min="5637" max="5637" width="13.8984375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5.09765625" style="54" customWidth="1"/>
    <col min="5890" max="5890" width="40" style="54" customWidth="1"/>
    <col min="5891" max="5891" width="14" style="54" customWidth="1"/>
    <col min="5892" max="5892" width="12" style="54" customWidth="1"/>
    <col min="5893" max="5893" width="13.8984375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5.09765625" style="54" customWidth="1"/>
    <col min="6146" max="6146" width="40" style="54" customWidth="1"/>
    <col min="6147" max="6147" width="14" style="54" customWidth="1"/>
    <col min="6148" max="6148" width="12" style="54" customWidth="1"/>
    <col min="6149" max="6149" width="13.8984375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5.09765625" style="54" customWidth="1"/>
    <col min="6402" max="6402" width="40" style="54" customWidth="1"/>
    <col min="6403" max="6403" width="14" style="54" customWidth="1"/>
    <col min="6404" max="6404" width="12" style="54" customWidth="1"/>
    <col min="6405" max="6405" width="13.8984375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5.09765625" style="54" customWidth="1"/>
    <col min="6658" max="6658" width="40" style="54" customWidth="1"/>
    <col min="6659" max="6659" width="14" style="54" customWidth="1"/>
    <col min="6660" max="6660" width="12" style="54" customWidth="1"/>
    <col min="6661" max="6661" width="13.8984375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5.09765625" style="54" customWidth="1"/>
    <col min="6914" max="6914" width="40" style="54" customWidth="1"/>
    <col min="6915" max="6915" width="14" style="54" customWidth="1"/>
    <col min="6916" max="6916" width="12" style="54" customWidth="1"/>
    <col min="6917" max="6917" width="13.8984375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5.09765625" style="54" customWidth="1"/>
    <col min="7170" max="7170" width="40" style="54" customWidth="1"/>
    <col min="7171" max="7171" width="14" style="54" customWidth="1"/>
    <col min="7172" max="7172" width="12" style="54" customWidth="1"/>
    <col min="7173" max="7173" width="13.8984375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5.09765625" style="54" customWidth="1"/>
    <col min="7426" max="7426" width="40" style="54" customWidth="1"/>
    <col min="7427" max="7427" width="14" style="54" customWidth="1"/>
    <col min="7428" max="7428" width="12" style="54" customWidth="1"/>
    <col min="7429" max="7429" width="13.8984375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5.09765625" style="54" customWidth="1"/>
    <col min="7682" max="7682" width="40" style="54" customWidth="1"/>
    <col min="7683" max="7683" width="14" style="54" customWidth="1"/>
    <col min="7684" max="7684" width="12" style="54" customWidth="1"/>
    <col min="7685" max="7685" width="13.8984375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5.09765625" style="54" customWidth="1"/>
    <col min="7938" max="7938" width="40" style="54" customWidth="1"/>
    <col min="7939" max="7939" width="14" style="54" customWidth="1"/>
    <col min="7940" max="7940" width="12" style="54" customWidth="1"/>
    <col min="7941" max="7941" width="13.8984375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5.09765625" style="54" customWidth="1"/>
    <col min="8194" max="8194" width="40" style="54" customWidth="1"/>
    <col min="8195" max="8195" width="14" style="54" customWidth="1"/>
    <col min="8196" max="8196" width="12" style="54" customWidth="1"/>
    <col min="8197" max="8197" width="13.8984375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5.09765625" style="54" customWidth="1"/>
    <col min="8450" max="8450" width="40" style="54" customWidth="1"/>
    <col min="8451" max="8451" width="14" style="54" customWidth="1"/>
    <col min="8452" max="8452" width="12" style="54" customWidth="1"/>
    <col min="8453" max="8453" width="13.8984375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5.09765625" style="54" customWidth="1"/>
    <col min="8706" max="8706" width="40" style="54" customWidth="1"/>
    <col min="8707" max="8707" width="14" style="54" customWidth="1"/>
    <col min="8708" max="8708" width="12" style="54" customWidth="1"/>
    <col min="8709" max="8709" width="13.8984375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5.09765625" style="54" customWidth="1"/>
    <col min="8962" max="8962" width="40" style="54" customWidth="1"/>
    <col min="8963" max="8963" width="14" style="54" customWidth="1"/>
    <col min="8964" max="8964" width="12" style="54" customWidth="1"/>
    <col min="8965" max="8965" width="13.8984375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5.09765625" style="54" customWidth="1"/>
    <col min="9218" max="9218" width="40" style="54" customWidth="1"/>
    <col min="9219" max="9219" width="14" style="54" customWidth="1"/>
    <col min="9220" max="9220" width="12" style="54" customWidth="1"/>
    <col min="9221" max="9221" width="13.8984375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5.09765625" style="54" customWidth="1"/>
    <col min="9474" max="9474" width="40" style="54" customWidth="1"/>
    <col min="9475" max="9475" width="14" style="54" customWidth="1"/>
    <col min="9476" max="9476" width="12" style="54" customWidth="1"/>
    <col min="9477" max="9477" width="13.8984375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5.09765625" style="54" customWidth="1"/>
    <col min="9730" max="9730" width="40" style="54" customWidth="1"/>
    <col min="9731" max="9731" width="14" style="54" customWidth="1"/>
    <col min="9732" max="9732" width="12" style="54" customWidth="1"/>
    <col min="9733" max="9733" width="13.8984375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5.09765625" style="54" customWidth="1"/>
    <col min="9986" max="9986" width="40" style="54" customWidth="1"/>
    <col min="9987" max="9987" width="14" style="54" customWidth="1"/>
    <col min="9988" max="9988" width="12" style="54" customWidth="1"/>
    <col min="9989" max="9989" width="13.8984375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5.09765625" style="54" customWidth="1"/>
    <col min="10242" max="10242" width="40" style="54" customWidth="1"/>
    <col min="10243" max="10243" width="14" style="54" customWidth="1"/>
    <col min="10244" max="10244" width="12" style="54" customWidth="1"/>
    <col min="10245" max="10245" width="13.8984375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5.09765625" style="54" customWidth="1"/>
    <col min="10498" max="10498" width="40" style="54" customWidth="1"/>
    <col min="10499" max="10499" width="14" style="54" customWidth="1"/>
    <col min="10500" max="10500" width="12" style="54" customWidth="1"/>
    <col min="10501" max="10501" width="13.8984375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5.09765625" style="54" customWidth="1"/>
    <col min="10754" max="10754" width="40" style="54" customWidth="1"/>
    <col min="10755" max="10755" width="14" style="54" customWidth="1"/>
    <col min="10756" max="10756" width="12" style="54" customWidth="1"/>
    <col min="10757" max="10757" width="13.8984375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5.09765625" style="54" customWidth="1"/>
    <col min="11010" max="11010" width="40" style="54" customWidth="1"/>
    <col min="11011" max="11011" width="14" style="54" customWidth="1"/>
    <col min="11012" max="11012" width="12" style="54" customWidth="1"/>
    <col min="11013" max="11013" width="13.8984375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5.09765625" style="54" customWidth="1"/>
    <col min="11266" max="11266" width="40" style="54" customWidth="1"/>
    <col min="11267" max="11267" width="14" style="54" customWidth="1"/>
    <col min="11268" max="11268" width="12" style="54" customWidth="1"/>
    <col min="11269" max="11269" width="13.8984375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5.09765625" style="54" customWidth="1"/>
    <col min="11522" max="11522" width="40" style="54" customWidth="1"/>
    <col min="11523" max="11523" width="14" style="54" customWidth="1"/>
    <col min="11524" max="11524" width="12" style="54" customWidth="1"/>
    <col min="11525" max="11525" width="13.8984375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5.09765625" style="54" customWidth="1"/>
    <col min="11778" max="11778" width="40" style="54" customWidth="1"/>
    <col min="11779" max="11779" width="14" style="54" customWidth="1"/>
    <col min="11780" max="11780" width="12" style="54" customWidth="1"/>
    <col min="11781" max="11781" width="13.8984375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5.09765625" style="54" customWidth="1"/>
    <col min="12034" max="12034" width="40" style="54" customWidth="1"/>
    <col min="12035" max="12035" width="14" style="54" customWidth="1"/>
    <col min="12036" max="12036" width="12" style="54" customWidth="1"/>
    <col min="12037" max="12037" width="13.8984375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5.09765625" style="54" customWidth="1"/>
    <col min="12290" max="12290" width="40" style="54" customWidth="1"/>
    <col min="12291" max="12291" width="14" style="54" customWidth="1"/>
    <col min="12292" max="12292" width="12" style="54" customWidth="1"/>
    <col min="12293" max="12293" width="13.8984375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5.09765625" style="54" customWidth="1"/>
    <col min="12546" max="12546" width="40" style="54" customWidth="1"/>
    <col min="12547" max="12547" width="14" style="54" customWidth="1"/>
    <col min="12548" max="12548" width="12" style="54" customWidth="1"/>
    <col min="12549" max="12549" width="13.8984375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5.09765625" style="54" customWidth="1"/>
    <col min="12802" max="12802" width="40" style="54" customWidth="1"/>
    <col min="12803" max="12803" width="14" style="54" customWidth="1"/>
    <col min="12804" max="12804" width="12" style="54" customWidth="1"/>
    <col min="12805" max="12805" width="13.8984375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5.09765625" style="54" customWidth="1"/>
    <col min="13058" max="13058" width="40" style="54" customWidth="1"/>
    <col min="13059" max="13059" width="14" style="54" customWidth="1"/>
    <col min="13060" max="13060" width="12" style="54" customWidth="1"/>
    <col min="13061" max="13061" width="13.8984375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5.09765625" style="54" customWidth="1"/>
    <col min="13314" max="13314" width="40" style="54" customWidth="1"/>
    <col min="13315" max="13315" width="14" style="54" customWidth="1"/>
    <col min="13316" max="13316" width="12" style="54" customWidth="1"/>
    <col min="13317" max="13317" width="13.8984375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5.09765625" style="54" customWidth="1"/>
    <col min="13570" max="13570" width="40" style="54" customWidth="1"/>
    <col min="13571" max="13571" width="14" style="54" customWidth="1"/>
    <col min="13572" max="13572" width="12" style="54" customWidth="1"/>
    <col min="13573" max="13573" width="13.8984375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5.09765625" style="54" customWidth="1"/>
    <col min="13826" max="13826" width="40" style="54" customWidth="1"/>
    <col min="13827" max="13827" width="14" style="54" customWidth="1"/>
    <col min="13828" max="13828" width="12" style="54" customWidth="1"/>
    <col min="13829" max="13829" width="13.8984375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5.09765625" style="54" customWidth="1"/>
    <col min="14082" max="14082" width="40" style="54" customWidth="1"/>
    <col min="14083" max="14083" width="14" style="54" customWidth="1"/>
    <col min="14084" max="14084" width="12" style="54" customWidth="1"/>
    <col min="14085" max="14085" width="13.8984375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5.09765625" style="54" customWidth="1"/>
    <col min="14338" max="14338" width="40" style="54" customWidth="1"/>
    <col min="14339" max="14339" width="14" style="54" customWidth="1"/>
    <col min="14340" max="14340" width="12" style="54" customWidth="1"/>
    <col min="14341" max="14341" width="13.8984375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5.09765625" style="54" customWidth="1"/>
    <col min="14594" max="14594" width="40" style="54" customWidth="1"/>
    <col min="14595" max="14595" width="14" style="54" customWidth="1"/>
    <col min="14596" max="14596" width="12" style="54" customWidth="1"/>
    <col min="14597" max="14597" width="13.8984375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5.09765625" style="54" customWidth="1"/>
    <col min="14850" max="14850" width="40" style="54" customWidth="1"/>
    <col min="14851" max="14851" width="14" style="54" customWidth="1"/>
    <col min="14852" max="14852" width="12" style="54" customWidth="1"/>
    <col min="14853" max="14853" width="13.8984375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5.09765625" style="54" customWidth="1"/>
    <col min="15106" max="15106" width="40" style="54" customWidth="1"/>
    <col min="15107" max="15107" width="14" style="54" customWidth="1"/>
    <col min="15108" max="15108" width="12" style="54" customWidth="1"/>
    <col min="15109" max="15109" width="13.8984375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5.09765625" style="54" customWidth="1"/>
    <col min="15362" max="15362" width="40" style="54" customWidth="1"/>
    <col min="15363" max="15363" width="14" style="54" customWidth="1"/>
    <col min="15364" max="15364" width="12" style="54" customWidth="1"/>
    <col min="15365" max="15365" width="13.8984375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5.09765625" style="54" customWidth="1"/>
    <col min="15618" max="15618" width="40" style="54" customWidth="1"/>
    <col min="15619" max="15619" width="14" style="54" customWidth="1"/>
    <col min="15620" max="15620" width="12" style="54" customWidth="1"/>
    <col min="15621" max="15621" width="13.8984375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5.09765625" style="54" customWidth="1"/>
    <col min="15874" max="15874" width="40" style="54" customWidth="1"/>
    <col min="15875" max="15875" width="14" style="54" customWidth="1"/>
    <col min="15876" max="15876" width="12" style="54" customWidth="1"/>
    <col min="15877" max="15877" width="13.8984375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5.09765625" style="54" customWidth="1"/>
    <col min="16130" max="16130" width="40" style="54" customWidth="1"/>
    <col min="16131" max="16131" width="14" style="54" customWidth="1"/>
    <col min="16132" max="16132" width="12" style="54" customWidth="1"/>
    <col min="16133" max="16133" width="13.8984375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43891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531</v>
      </c>
      <c r="B5" s="54" t="s">
        <v>339</v>
      </c>
      <c r="C5" s="62">
        <v>13.72</v>
      </c>
      <c r="D5" s="62">
        <v>2.74</v>
      </c>
      <c r="E5" s="62">
        <v>16.46</v>
      </c>
      <c r="F5" s="57">
        <v>109099</v>
      </c>
      <c r="G5" s="53" t="s">
        <v>11</v>
      </c>
    </row>
    <row r="6" spans="1:8" ht="15" customHeight="1" x14ac:dyDescent="0.25">
      <c r="A6" s="54" t="s">
        <v>32</v>
      </c>
      <c r="B6" s="54" t="s">
        <v>623</v>
      </c>
      <c r="C6" s="62">
        <v>18</v>
      </c>
      <c r="D6" s="62">
        <v>3.6</v>
      </c>
      <c r="E6" s="62">
        <v>21.6</v>
      </c>
      <c r="F6" s="57" t="s">
        <v>8</v>
      </c>
    </row>
    <row r="7" spans="1:8" ht="15" customHeight="1" x14ac:dyDescent="0.25">
      <c r="C7" s="64">
        <f>SUM(C5:C6)</f>
        <v>31.72</v>
      </c>
      <c r="D7" s="64">
        <f>SUM(D5:D6)</f>
        <v>6.34</v>
      </c>
      <c r="E7" s="64">
        <f>SUM(E5:E6)</f>
        <v>38.06</v>
      </c>
      <c r="H7" s="54" t="s">
        <v>22</v>
      </c>
    </row>
    <row r="8" spans="1:8" ht="15" customHeight="1" x14ac:dyDescent="0.25">
      <c r="C8" s="65"/>
      <c r="D8" s="65"/>
      <c r="E8" s="65"/>
    </row>
    <row r="9" spans="1:8" ht="15" customHeight="1" x14ac:dyDescent="0.3">
      <c r="A9" s="58" t="s">
        <v>197</v>
      </c>
      <c r="C9" s="66"/>
      <c r="D9" s="66"/>
      <c r="E9" s="66"/>
    </row>
    <row r="10" spans="1:8" ht="15" customHeight="1" x14ac:dyDescent="0.25">
      <c r="A10" s="61" t="s">
        <v>26</v>
      </c>
      <c r="B10" s="54" t="s">
        <v>27</v>
      </c>
      <c r="C10" s="62">
        <v>7.94</v>
      </c>
      <c r="D10" s="62"/>
      <c r="E10" s="62">
        <v>7.94</v>
      </c>
      <c r="F10" s="57" t="s">
        <v>8</v>
      </c>
    </row>
    <row r="11" spans="1:8" ht="15" customHeight="1" x14ac:dyDescent="0.25">
      <c r="A11" s="61" t="s">
        <v>689</v>
      </c>
      <c r="B11" s="54" t="s">
        <v>690</v>
      </c>
      <c r="C11" s="62">
        <v>5013.03</v>
      </c>
      <c r="D11" s="62">
        <v>51.75</v>
      </c>
      <c r="E11" s="62">
        <v>5064.78</v>
      </c>
      <c r="F11" s="57">
        <v>203601</v>
      </c>
      <c r="G11" s="63" t="s">
        <v>44</v>
      </c>
    </row>
    <row r="12" spans="1:8" ht="15" customHeight="1" x14ac:dyDescent="0.25">
      <c r="A12" s="61" t="s">
        <v>535</v>
      </c>
      <c r="B12" s="54" t="s">
        <v>691</v>
      </c>
      <c r="C12" s="62">
        <v>159.75</v>
      </c>
      <c r="D12" s="62"/>
      <c r="E12" s="62">
        <v>159.75</v>
      </c>
      <c r="F12" s="57" t="s">
        <v>564</v>
      </c>
    </row>
    <row r="13" spans="1:8" ht="15" customHeight="1" x14ac:dyDescent="0.25">
      <c r="A13" s="61" t="s">
        <v>531</v>
      </c>
      <c r="B13" s="54" t="s">
        <v>397</v>
      </c>
      <c r="C13" s="62">
        <v>38.29</v>
      </c>
      <c r="D13" s="62">
        <v>7.66</v>
      </c>
      <c r="E13" s="62">
        <v>45.95</v>
      </c>
      <c r="F13" s="57">
        <v>109099</v>
      </c>
      <c r="G13" s="53" t="s">
        <v>11</v>
      </c>
    </row>
    <row r="14" spans="1:8" ht="15" customHeight="1" x14ac:dyDescent="0.25">
      <c r="A14" s="61" t="s">
        <v>28</v>
      </c>
      <c r="B14" s="54" t="s">
        <v>29</v>
      </c>
      <c r="C14" s="62">
        <v>14.96</v>
      </c>
      <c r="D14" s="62">
        <v>3</v>
      </c>
      <c r="E14" s="62">
        <v>17.96</v>
      </c>
      <c r="F14" s="57">
        <v>109100</v>
      </c>
      <c r="G14" s="53" t="s">
        <v>11</v>
      </c>
    </row>
    <row r="15" spans="1:8" ht="15" customHeight="1" x14ac:dyDescent="0.25">
      <c r="A15" s="61" t="s">
        <v>206</v>
      </c>
      <c r="B15" s="54" t="s">
        <v>692</v>
      </c>
      <c r="C15" s="62">
        <v>490</v>
      </c>
      <c r="D15" s="62">
        <v>98</v>
      </c>
      <c r="E15" s="62">
        <v>588</v>
      </c>
      <c r="F15" s="57">
        <v>109101</v>
      </c>
      <c r="G15" s="53" t="s">
        <v>11</v>
      </c>
    </row>
    <row r="16" spans="1:8" ht="15" customHeight="1" x14ac:dyDescent="0.25">
      <c r="A16" s="61" t="s">
        <v>30</v>
      </c>
      <c r="B16" s="54" t="s">
        <v>629</v>
      </c>
      <c r="C16" s="62">
        <v>36.75</v>
      </c>
      <c r="D16" s="62">
        <v>7.35</v>
      </c>
      <c r="E16" s="62">
        <v>44.1</v>
      </c>
      <c r="F16" s="57" t="s">
        <v>8</v>
      </c>
    </row>
    <row r="17" spans="1:7" ht="15" customHeight="1" x14ac:dyDescent="0.25">
      <c r="A17" s="54" t="s">
        <v>30</v>
      </c>
      <c r="B17" s="54" t="s">
        <v>630</v>
      </c>
      <c r="C17" s="62">
        <v>15.28</v>
      </c>
      <c r="D17" s="62">
        <v>3.05</v>
      </c>
      <c r="E17" s="62">
        <v>18.329999999999998</v>
      </c>
      <c r="F17" s="67" t="s">
        <v>8</v>
      </c>
    </row>
    <row r="18" spans="1:7" ht="15" customHeight="1" x14ac:dyDescent="0.25">
      <c r="A18" s="54" t="s">
        <v>202</v>
      </c>
      <c r="B18" s="54" t="s">
        <v>35</v>
      </c>
      <c r="C18" s="62">
        <v>94.93</v>
      </c>
      <c r="D18" s="62">
        <v>18.989999999999998</v>
      </c>
      <c r="E18" s="62">
        <v>113.92</v>
      </c>
      <c r="F18" s="67">
        <v>109102</v>
      </c>
      <c r="G18" s="53" t="s">
        <v>11</v>
      </c>
    </row>
    <row r="19" spans="1:7" ht="15" customHeight="1" x14ac:dyDescent="0.25">
      <c r="A19" s="54" t="s">
        <v>218</v>
      </c>
      <c r="B19" s="54" t="s">
        <v>132</v>
      </c>
      <c r="C19" s="62">
        <v>38.700000000000003</v>
      </c>
      <c r="D19" s="62">
        <v>1.17</v>
      </c>
      <c r="E19" s="62">
        <v>39.869999999999997</v>
      </c>
      <c r="F19" s="67">
        <v>109103</v>
      </c>
      <c r="G19" s="53" t="s">
        <v>11</v>
      </c>
    </row>
    <row r="20" spans="1:7" ht="15" customHeight="1" x14ac:dyDescent="0.25">
      <c r="A20" s="54" t="s">
        <v>32</v>
      </c>
      <c r="B20" s="54" t="s">
        <v>633</v>
      </c>
      <c r="C20" s="62">
        <v>61.72</v>
      </c>
      <c r="D20" s="62">
        <v>12.35</v>
      </c>
      <c r="E20" s="62">
        <v>74.069999999999993</v>
      </c>
      <c r="F20" s="57" t="s">
        <v>8</v>
      </c>
    </row>
    <row r="21" spans="1:7" ht="15" customHeight="1" x14ac:dyDescent="0.25">
      <c r="C21" s="64">
        <f>SUM(C10:C20)</f>
        <v>5971.3499999999995</v>
      </c>
      <c r="D21" s="64">
        <f>SUM(D10:D20)</f>
        <v>203.32</v>
      </c>
      <c r="E21" s="64">
        <f>SUM(E10:E20)</f>
        <v>6174.6699999999992</v>
      </c>
    </row>
    <row r="22" spans="1:7" ht="15" customHeight="1" x14ac:dyDescent="0.25">
      <c r="C22" s="65"/>
      <c r="D22" s="65"/>
      <c r="E22" s="65"/>
    </row>
    <row r="23" spans="1:7" ht="15" customHeight="1" x14ac:dyDescent="0.3">
      <c r="A23" s="58" t="s">
        <v>208</v>
      </c>
      <c r="C23" s="66"/>
      <c r="D23" s="66"/>
      <c r="E23" s="66"/>
    </row>
    <row r="24" spans="1:7" ht="15" customHeight="1" x14ac:dyDescent="0.25">
      <c r="A24" s="61" t="s">
        <v>693</v>
      </c>
      <c r="B24" s="54" t="s">
        <v>694</v>
      </c>
      <c r="C24" s="66">
        <v>430.99</v>
      </c>
      <c r="D24" s="66">
        <v>86.2</v>
      </c>
      <c r="E24" s="66">
        <v>517.19000000000005</v>
      </c>
      <c r="F24" s="57" t="s">
        <v>564</v>
      </c>
    </row>
    <row r="25" spans="1:7" ht="15" customHeight="1" x14ac:dyDescent="0.25">
      <c r="A25" s="61" t="s">
        <v>634</v>
      </c>
      <c r="B25" s="54" t="s">
        <v>695</v>
      </c>
      <c r="C25" s="66">
        <v>127.8</v>
      </c>
      <c r="D25" s="66">
        <v>25.55</v>
      </c>
      <c r="E25" s="66">
        <v>153.35</v>
      </c>
      <c r="F25" s="57" t="s">
        <v>564</v>
      </c>
    </row>
    <row r="26" spans="1:7" ht="15" customHeight="1" x14ac:dyDescent="0.25">
      <c r="A26" s="61" t="s">
        <v>331</v>
      </c>
      <c r="B26" s="54" t="s">
        <v>696</v>
      </c>
      <c r="C26" s="66">
        <v>108.34</v>
      </c>
      <c r="D26" s="66"/>
      <c r="E26" s="66">
        <v>108.34</v>
      </c>
      <c r="F26" s="57">
        <v>109104</v>
      </c>
      <c r="G26" s="53" t="s">
        <v>11</v>
      </c>
    </row>
    <row r="27" spans="1:7" ht="15" customHeight="1" x14ac:dyDescent="0.25">
      <c r="A27" s="61" t="s">
        <v>47</v>
      </c>
      <c r="B27" s="54" t="s">
        <v>697</v>
      </c>
      <c r="C27" s="62">
        <v>90.69</v>
      </c>
      <c r="D27" s="62">
        <v>4.53</v>
      </c>
      <c r="E27" s="62">
        <v>95.22</v>
      </c>
      <c r="F27" s="57">
        <v>109105</v>
      </c>
      <c r="G27" s="74" t="s">
        <v>11</v>
      </c>
    </row>
    <row r="28" spans="1:7" ht="15" customHeight="1" x14ac:dyDescent="0.25">
      <c r="A28" s="61" t="s">
        <v>698</v>
      </c>
      <c r="B28" s="54" t="s">
        <v>699</v>
      </c>
      <c r="C28" s="62">
        <v>216</v>
      </c>
      <c r="D28" s="62">
        <v>43.2</v>
      </c>
      <c r="E28" s="62">
        <v>259.2</v>
      </c>
      <c r="F28" s="57">
        <v>109106</v>
      </c>
      <c r="G28" s="53" t="s">
        <v>11</v>
      </c>
    </row>
    <row r="29" spans="1:7" ht="15" customHeight="1" x14ac:dyDescent="0.25">
      <c r="A29" s="61" t="s">
        <v>700</v>
      </c>
      <c r="B29" s="54" t="s">
        <v>701</v>
      </c>
      <c r="C29" s="62">
        <v>50</v>
      </c>
      <c r="D29" s="62"/>
      <c r="E29" s="62">
        <v>50</v>
      </c>
      <c r="F29" s="57">
        <v>109107</v>
      </c>
      <c r="G29" s="53" t="s">
        <v>11</v>
      </c>
    </row>
    <row r="30" spans="1:7" ht="15" customHeight="1" x14ac:dyDescent="0.25">
      <c r="A30" s="61" t="s">
        <v>472</v>
      </c>
      <c r="B30" s="54" t="s">
        <v>702</v>
      </c>
      <c r="C30" s="62">
        <v>146.07</v>
      </c>
      <c r="D30" s="62">
        <v>29.22</v>
      </c>
      <c r="E30" s="62">
        <v>175.29</v>
      </c>
      <c r="F30" s="57" t="s">
        <v>564</v>
      </c>
    </row>
    <row r="31" spans="1:7" ht="15" customHeight="1" x14ac:dyDescent="0.25">
      <c r="A31" s="61" t="s">
        <v>6</v>
      </c>
      <c r="B31" s="54" t="s">
        <v>703</v>
      </c>
      <c r="C31" s="62">
        <v>83.75</v>
      </c>
      <c r="D31" s="62"/>
      <c r="E31" s="62">
        <v>83.75</v>
      </c>
      <c r="F31" s="57">
        <v>109108</v>
      </c>
      <c r="G31" s="53" t="s">
        <v>11</v>
      </c>
    </row>
    <row r="32" spans="1:7" ht="15" customHeight="1" x14ac:dyDescent="0.25">
      <c r="A32" s="61" t="s">
        <v>538</v>
      </c>
      <c r="B32" s="54" t="s">
        <v>704</v>
      </c>
      <c r="C32" s="62">
        <v>15</v>
      </c>
      <c r="D32" s="62">
        <v>3</v>
      </c>
      <c r="E32" s="62">
        <v>18</v>
      </c>
      <c r="F32" s="57" t="s">
        <v>8</v>
      </c>
      <c r="G32" s="63"/>
    </row>
    <row r="33" spans="1:7" s="69" customFormat="1" ht="15" customHeight="1" x14ac:dyDescent="0.3">
      <c r="B33" s="70"/>
      <c r="C33" s="64">
        <f>SUM(C24:C32)</f>
        <v>1268.6399999999999</v>
      </c>
      <c r="D33" s="64">
        <f>SUM(D24:D32)</f>
        <v>191.70000000000002</v>
      </c>
      <c r="E33" s="64">
        <f>SUM(E24:E32)</f>
        <v>1460.3400000000001</v>
      </c>
      <c r="F33" s="71"/>
      <c r="G33" s="72"/>
    </row>
    <row r="34" spans="1:7" s="69" customFormat="1" ht="15" customHeight="1" x14ac:dyDescent="0.3">
      <c r="B34" s="70"/>
      <c r="C34" s="65"/>
      <c r="D34" s="65"/>
      <c r="E34" s="65"/>
      <c r="F34" s="71"/>
      <c r="G34" s="72"/>
    </row>
    <row r="35" spans="1:7" ht="15" customHeight="1" x14ac:dyDescent="0.3">
      <c r="A35" s="58" t="s">
        <v>225</v>
      </c>
      <c r="C35" s="66"/>
      <c r="D35" s="66"/>
      <c r="E35" s="66"/>
    </row>
    <row r="36" spans="1:7" ht="15" customHeight="1" x14ac:dyDescent="0.25">
      <c r="A36" s="61" t="s">
        <v>47</v>
      </c>
      <c r="B36" s="54" t="s">
        <v>697</v>
      </c>
      <c r="C36" s="62">
        <v>129.97999999999999</v>
      </c>
      <c r="D36" s="62">
        <v>26</v>
      </c>
      <c r="E36" s="62">
        <v>155.97999999999999</v>
      </c>
      <c r="F36" s="73">
        <v>109109</v>
      </c>
      <c r="G36" s="53" t="s">
        <v>11</v>
      </c>
    </row>
    <row r="37" spans="1:7" ht="15" customHeight="1" x14ac:dyDescent="0.25">
      <c r="A37" s="61" t="s">
        <v>597</v>
      </c>
      <c r="B37" s="61" t="s">
        <v>705</v>
      </c>
      <c r="C37" s="62">
        <v>520</v>
      </c>
      <c r="D37" s="62">
        <v>104</v>
      </c>
      <c r="E37" s="62">
        <v>624</v>
      </c>
      <c r="F37" s="73">
        <v>109110</v>
      </c>
      <c r="G37" s="53" t="s">
        <v>11</v>
      </c>
    </row>
    <row r="38" spans="1:7" ht="15" customHeight="1" x14ac:dyDescent="0.25">
      <c r="A38" s="61" t="s">
        <v>706</v>
      </c>
      <c r="B38" s="61" t="s">
        <v>707</v>
      </c>
      <c r="C38" s="62">
        <v>21.75</v>
      </c>
      <c r="D38" s="62"/>
      <c r="E38" s="62">
        <v>21.75</v>
      </c>
      <c r="F38" s="73">
        <v>109111</v>
      </c>
      <c r="G38" s="53" t="s">
        <v>11</v>
      </c>
    </row>
    <row r="39" spans="1:7" ht="15" customHeight="1" x14ac:dyDescent="0.25">
      <c r="A39" s="61" t="s">
        <v>164</v>
      </c>
      <c r="B39" s="61" t="s">
        <v>708</v>
      </c>
      <c r="C39" s="62">
        <v>180</v>
      </c>
      <c r="D39" s="62">
        <v>36</v>
      </c>
      <c r="E39" s="62">
        <v>216</v>
      </c>
      <c r="F39" s="73">
        <v>109112</v>
      </c>
      <c r="G39" s="53" t="s">
        <v>11</v>
      </c>
    </row>
    <row r="40" spans="1:7" ht="15" customHeight="1" x14ac:dyDescent="0.25">
      <c r="A40" s="61" t="s">
        <v>164</v>
      </c>
      <c r="B40" s="54" t="s">
        <v>165</v>
      </c>
      <c r="C40" s="62">
        <v>35</v>
      </c>
      <c r="D40" s="62">
        <v>7</v>
      </c>
      <c r="E40" s="62">
        <v>42</v>
      </c>
      <c r="F40" s="73">
        <v>109113</v>
      </c>
      <c r="G40" s="53" t="s">
        <v>11</v>
      </c>
    </row>
    <row r="41" spans="1:7" ht="15" customHeight="1" x14ac:dyDescent="0.25">
      <c r="A41" s="75"/>
      <c r="B41" s="69"/>
      <c r="C41" s="64">
        <f>SUM(C36:C40)</f>
        <v>886.73</v>
      </c>
      <c r="D41" s="64">
        <f>SUM(D36:D40)</f>
        <v>173</v>
      </c>
      <c r="E41" s="64">
        <f>SUM(E36:E40)</f>
        <v>1059.73</v>
      </c>
    </row>
    <row r="42" spans="1:7" ht="15" customHeight="1" x14ac:dyDescent="0.25">
      <c r="A42" s="75"/>
      <c r="B42" s="69"/>
      <c r="C42" s="65"/>
      <c r="D42" s="65"/>
      <c r="E42" s="65"/>
    </row>
    <row r="43" spans="1:7" ht="15" customHeight="1" x14ac:dyDescent="0.3">
      <c r="A43" s="58" t="s">
        <v>228</v>
      </c>
      <c r="C43" s="65"/>
      <c r="D43" s="65"/>
      <c r="E43" s="65"/>
    </row>
    <row r="44" spans="1:7" ht="15" customHeight="1" x14ac:dyDescent="0.25">
      <c r="A44" s="61" t="s">
        <v>709</v>
      </c>
      <c r="B44" s="54" t="s">
        <v>710</v>
      </c>
      <c r="C44" s="65">
        <v>103.2</v>
      </c>
      <c r="D44" s="65">
        <v>20.64</v>
      </c>
      <c r="E44" s="65">
        <v>123.84</v>
      </c>
      <c r="F44" s="57" t="s">
        <v>564</v>
      </c>
    </row>
    <row r="45" spans="1:7" ht="15" customHeight="1" x14ac:dyDescent="0.25">
      <c r="A45" s="61" t="s">
        <v>634</v>
      </c>
      <c r="B45" s="54" t="s">
        <v>635</v>
      </c>
      <c r="C45" s="65">
        <v>56.2</v>
      </c>
      <c r="D45" s="65">
        <v>11.25</v>
      </c>
      <c r="E45" s="65">
        <v>67.45</v>
      </c>
      <c r="F45" s="57" t="s">
        <v>564</v>
      </c>
    </row>
    <row r="46" spans="1:7" ht="15" customHeight="1" x14ac:dyDescent="0.25">
      <c r="A46" s="61" t="s">
        <v>223</v>
      </c>
      <c r="B46" s="54" t="s">
        <v>711</v>
      </c>
      <c r="C46" s="65">
        <v>227.9</v>
      </c>
      <c r="D46" s="65"/>
      <c r="E46" s="65">
        <v>227.9</v>
      </c>
      <c r="F46" s="57" t="s">
        <v>564</v>
      </c>
    </row>
    <row r="47" spans="1:7" ht="15" customHeight="1" x14ac:dyDescent="0.25">
      <c r="A47" s="61" t="s">
        <v>712</v>
      </c>
      <c r="B47" s="54" t="s">
        <v>713</v>
      </c>
      <c r="C47" s="65">
        <v>220</v>
      </c>
      <c r="D47" s="65">
        <v>44</v>
      </c>
      <c r="E47" s="65">
        <v>264</v>
      </c>
      <c r="F47" s="57" t="s">
        <v>564</v>
      </c>
    </row>
    <row r="48" spans="1:7" ht="15" customHeight="1" x14ac:dyDescent="0.25">
      <c r="A48" s="61" t="s">
        <v>218</v>
      </c>
      <c r="B48" s="54" t="s">
        <v>132</v>
      </c>
      <c r="C48" s="65">
        <v>73.86</v>
      </c>
      <c r="D48" s="65">
        <v>8</v>
      </c>
      <c r="E48" s="65">
        <v>81.86</v>
      </c>
      <c r="F48" s="57">
        <v>109114</v>
      </c>
      <c r="G48" s="53" t="s">
        <v>11</v>
      </c>
    </row>
    <row r="49" spans="1:7" ht="15" customHeight="1" x14ac:dyDescent="0.25">
      <c r="A49" s="61" t="s">
        <v>408</v>
      </c>
      <c r="B49" s="54" t="s">
        <v>644</v>
      </c>
      <c r="C49" s="65">
        <v>28.29</v>
      </c>
      <c r="D49" s="65">
        <v>5.66</v>
      </c>
      <c r="E49" s="65">
        <v>33.950000000000003</v>
      </c>
      <c r="F49" s="57" t="s">
        <v>564</v>
      </c>
    </row>
    <row r="50" spans="1:7" ht="15" customHeight="1" x14ac:dyDescent="0.25">
      <c r="A50" s="61" t="s">
        <v>549</v>
      </c>
      <c r="B50" s="54" t="s">
        <v>714</v>
      </c>
      <c r="C50" s="65">
        <v>8</v>
      </c>
      <c r="D50" s="65"/>
      <c r="E50" s="65">
        <v>8</v>
      </c>
      <c r="F50" s="57" t="s">
        <v>8</v>
      </c>
    </row>
    <row r="51" spans="1:7" ht="15" customHeight="1" x14ac:dyDescent="0.25">
      <c r="C51" s="64">
        <f>SUM(C44:C50)</f>
        <v>717.44999999999993</v>
      </c>
      <c r="D51" s="64">
        <f>SUM(D44:D50)</f>
        <v>89.55</v>
      </c>
      <c r="E51" s="64">
        <f>SUM(E44:E50)</f>
        <v>807.00000000000011</v>
      </c>
    </row>
    <row r="52" spans="1:7" ht="15" customHeight="1" x14ac:dyDescent="0.25"/>
    <row r="53" spans="1:7" ht="15" customHeight="1" x14ac:dyDescent="0.3">
      <c r="A53" s="58" t="s">
        <v>240</v>
      </c>
      <c r="B53" s="61"/>
      <c r="C53" s="66"/>
      <c r="D53" s="66"/>
      <c r="E53" s="66"/>
    </row>
    <row r="54" spans="1:7" ht="15" customHeight="1" x14ac:dyDescent="0.25">
      <c r="A54" s="61"/>
      <c r="B54" s="61"/>
      <c r="C54" s="62"/>
      <c r="D54" s="62"/>
      <c r="E54" s="62"/>
    </row>
    <row r="55" spans="1:7" ht="15" customHeight="1" x14ac:dyDescent="0.25">
      <c r="C55" s="64">
        <f>SUM(C54:C54)</f>
        <v>0</v>
      </c>
      <c r="D55" s="64">
        <f>SUM(D54:D54)</f>
        <v>0</v>
      </c>
      <c r="E55" s="64">
        <f>SUM(E54:E54)</f>
        <v>0</v>
      </c>
    </row>
    <row r="56" spans="1:7" ht="15" customHeight="1" x14ac:dyDescent="0.25">
      <c r="C56" s="65"/>
      <c r="D56" s="65"/>
      <c r="E56" s="65"/>
    </row>
    <row r="57" spans="1:7" ht="15" customHeight="1" x14ac:dyDescent="0.3">
      <c r="A57" s="58" t="s">
        <v>244</v>
      </c>
      <c r="C57" s="66"/>
      <c r="D57" s="66"/>
      <c r="E57" s="66"/>
    </row>
    <row r="58" spans="1:7" ht="15" customHeight="1" x14ac:dyDescent="0.25">
      <c r="A58" s="54" t="s">
        <v>32</v>
      </c>
      <c r="B58" s="84" t="s">
        <v>518</v>
      </c>
      <c r="C58" s="66">
        <v>30.49</v>
      </c>
      <c r="D58" s="66">
        <v>6.1</v>
      </c>
      <c r="E58" s="66">
        <v>36.590000000000003</v>
      </c>
      <c r="F58" s="57" t="s">
        <v>8</v>
      </c>
      <c r="G58" s="53" t="s">
        <v>11</v>
      </c>
    </row>
    <row r="59" spans="1:7" ht="15" customHeight="1" x14ac:dyDescent="0.25">
      <c r="A59" s="61" t="s">
        <v>416</v>
      </c>
      <c r="B59" s="54" t="s">
        <v>715</v>
      </c>
      <c r="C59" s="66">
        <v>424.32</v>
      </c>
      <c r="D59" s="66">
        <v>84.86</v>
      </c>
      <c r="E59" s="66">
        <v>509.18</v>
      </c>
      <c r="F59" s="57" t="s">
        <v>8</v>
      </c>
      <c r="G59" s="53" t="s">
        <v>11</v>
      </c>
    </row>
    <row r="60" spans="1:7" ht="15" customHeight="1" x14ac:dyDescent="0.25">
      <c r="A60" s="75"/>
      <c r="B60" s="69"/>
      <c r="C60" s="64">
        <f>SUM(C58:C59)</f>
        <v>454.81</v>
      </c>
      <c r="D60" s="64">
        <f>SUM(D58:D59)</f>
        <v>90.96</v>
      </c>
      <c r="E60" s="64">
        <f>SUM(E58:E59)</f>
        <v>545.77</v>
      </c>
    </row>
    <row r="61" spans="1:7" ht="15" customHeight="1" x14ac:dyDescent="0.25">
      <c r="A61" s="75"/>
      <c r="B61" s="69"/>
      <c r="C61" s="65"/>
      <c r="D61" s="65"/>
      <c r="E61" s="65"/>
    </row>
    <row r="62" spans="1:7" ht="15" customHeight="1" x14ac:dyDescent="0.3">
      <c r="A62" s="80" t="s">
        <v>250</v>
      </c>
      <c r="B62" s="69"/>
      <c r="C62" s="65"/>
      <c r="D62" s="65"/>
      <c r="E62" s="65"/>
    </row>
    <row r="63" spans="1:7" ht="17.3" customHeight="1" x14ac:dyDescent="0.25">
      <c r="A63" s="96" t="s">
        <v>687</v>
      </c>
      <c r="B63" s="81" t="s">
        <v>524</v>
      </c>
      <c r="C63" s="65">
        <v>313.33</v>
      </c>
      <c r="D63" s="65">
        <v>62.67</v>
      </c>
      <c r="E63" s="65">
        <v>376</v>
      </c>
      <c r="F63" s="57">
        <v>109115</v>
      </c>
      <c r="G63" s="53" t="s">
        <v>11</v>
      </c>
    </row>
    <row r="64" spans="1:7" ht="15" customHeight="1" x14ac:dyDescent="0.25">
      <c r="A64" s="75"/>
      <c r="B64" s="69"/>
      <c r="C64" s="64">
        <f>SUM(C63:C63)</f>
        <v>313.33</v>
      </c>
      <c r="D64" s="64">
        <f>SUM(D63:D63)</f>
        <v>62.67</v>
      </c>
      <c r="E64" s="64">
        <f>SUM(E63:E63)</f>
        <v>376</v>
      </c>
      <c r="G64" s="63"/>
    </row>
    <row r="65" spans="1:7" ht="15" customHeight="1" x14ac:dyDescent="0.25">
      <c r="A65" s="75"/>
      <c r="B65" s="69"/>
      <c r="C65" s="65"/>
      <c r="D65" s="65"/>
      <c r="E65" s="65"/>
      <c r="G65" s="63"/>
    </row>
    <row r="66" spans="1:7" ht="15" customHeight="1" x14ac:dyDescent="0.35">
      <c r="A66" s="6" t="s">
        <v>666</v>
      </c>
      <c r="B66" s="19"/>
      <c r="C66" s="14"/>
      <c r="D66" s="14"/>
      <c r="E66" s="14"/>
      <c r="F66" s="5"/>
      <c r="G66" s="63"/>
    </row>
    <row r="67" spans="1:7" ht="15" customHeight="1" x14ac:dyDescent="0.25">
      <c r="A67" s="61" t="s">
        <v>531</v>
      </c>
      <c r="B67" s="69" t="s">
        <v>716</v>
      </c>
      <c r="C67" s="66">
        <v>6.57</v>
      </c>
      <c r="D67" s="66">
        <v>1.32</v>
      </c>
      <c r="E67" s="66">
        <v>7.89</v>
      </c>
      <c r="F67" s="57">
        <v>109099</v>
      </c>
      <c r="G67" s="74" t="s">
        <v>11</v>
      </c>
    </row>
    <row r="68" spans="1:7" ht="15" customHeight="1" x14ac:dyDescent="0.25">
      <c r="A68" s="61" t="s">
        <v>202</v>
      </c>
      <c r="B68" s="69" t="s">
        <v>717</v>
      </c>
      <c r="C68" s="66">
        <v>34.97</v>
      </c>
      <c r="D68" s="66">
        <v>6.99</v>
      </c>
      <c r="E68" s="66">
        <v>41.96</v>
      </c>
      <c r="F68" s="57">
        <v>109116</v>
      </c>
      <c r="G68" s="74" t="s">
        <v>11</v>
      </c>
    </row>
    <row r="69" spans="1:7" ht="15" customHeight="1" x14ac:dyDescent="0.25">
      <c r="A69" s="61" t="s">
        <v>202</v>
      </c>
      <c r="B69" s="69" t="s">
        <v>718</v>
      </c>
      <c r="C69" s="66">
        <v>15.35</v>
      </c>
      <c r="D69" s="66">
        <v>3.07</v>
      </c>
      <c r="E69" s="66">
        <v>18.420000000000002</v>
      </c>
      <c r="F69" s="57">
        <v>109117</v>
      </c>
      <c r="G69" s="74" t="s">
        <v>11</v>
      </c>
    </row>
    <row r="70" spans="1:7" ht="15" customHeight="1" x14ac:dyDescent="0.25">
      <c r="A70" s="54" t="s">
        <v>719</v>
      </c>
      <c r="B70" s="54" t="s">
        <v>720</v>
      </c>
      <c r="C70" s="111">
        <v>600</v>
      </c>
      <c r="D70" s="54"/>
      <c r="E70" s="111">
        <v>600</v>
      </c>
      <c r="F70" s="57">
        <v>109118</v>
      </c>
      <c r="G70" s="74" t="s">
        <v>11</v>
      </c>
    </row>
    <row r="71" spans="1:7" ht="15" customHeight="1" x14ac:dyDescent="0.35">
      <c r="A71" s="6"/>
      <c r="B71" s="19"/>
      <c r="C71" s="64">
        <f>SUM(C67:C70)</f>
        <v>656.89</v>
      </c>
      <c r="D71" s="64">
        <f>SUM(D67:D70)</f>
        <v>11.38</v>
      </c>
      <c r="E71" s="64">
        <f>SUM(E67:E70)</f>
        <v>668.27</v>
      </c>
      <c r="F71" s="5"/>
      <c r="G71" s="63"/>
    </row>
    <row r="72" spans="1:7" ht="15" customHeight="1" x14ac:dyDescent="0.35">
      <c r="A72" s="6"/>
      <c r="B72" s="19"/>
      <c r="C72" s="65"/>
      <c r="D72" s="65"/>
      <c r="E72" s="65"/>
      <c r="F72" s="5"/>
      <c r="G72" s="63"/>
    </row>
    <row r="73" spans="1:7" ht="15" customHeight="1" x14ac:dyDescent="0.35">
      <c r="A73" s="6" t="s">
        <v>496</v>
      </c>
      <c r="B73" s="19"/>
      <c r="C73" s="14"/>
      <c r="D73" s="14"/>
      <c r="E73" s="14"/>
      <c r="F73" s="5"/>
      <c r="G73" s="63"/>
    </row>
    <row r="74" spans="1:7" ht="15" customHeight="1" x14ac:dyDescent="0.35">
      <c r="B74" s="61"/>
      <c r="C74" s="66"/>
      <c r="D74" s="66"/>
      <c r="E74" s="66"/>
      <c r="F74" s="5"/>
      <c r="G74" s="63"/>
    </row>
    <row r="75" spans="1:7" ht="15" customHeight="1" x14ac:dyDescent="0.35">
      <c r="A75" s="6"/>
      <c r="B75" s="19"/>
      <c r="C75" s="64">
        <f>SUM(C74:C74)</f>
        <v>0</v>
      </c>
      <c r="D75" s="64">
        <f>SUM(D74:D74)</f>
        <v>0</v>
      </c>
      <c r="E75" s="64">
        <f>SUM(E74:E74)</f>
        <v>0</v>
      </c>
      <c r="G75" s="63"/>
    </row>
    <row r="76" spans="1:7" ht="15" customHeight="1" x14ac:dyDescent="0.3">
      <c r="A76" s="58" t="s">
        <v>227</v>
      </c>
      <c r="C76" s="77"/>
      <c r="D76" s="77"/>
      <c r="E76" s="77"/>
      <c r="G76" s="63"/>
    </row>
    <row r="77" spans="1:7" ht="15" customHeight="1" x14ac:dyDescent="0.25">
      <c r="A77" s="61"/>
      <c r="C77" s="77"/>
      <c r="D77" s="77"/>
      <c r="E77" s="77"/>
      <c r="G77" s="63"/>
    </row>
    <row r="78" spans="1:7" ht="15" customHeight="1" x14ac:dyDescent="0.25">
      <c r="A78" s="61"/>
      <c r="C78" s="78">
        <f>SUM(C77:C77)</f>
        <v>0</v>
      </c>
      <c r="D78" s="78">
        <f>SUM(D77:D77)</f>
        <v>0</v>
      </c>
      <c r="E78" s="78">
        <f>SUM(E77:E77)</f>
        <v>0</v>
      </c>
      <c r="G78" s="63"/>
    </row>
    <row r="79" spans="1:7" ht="15" customHeight="1" x14ac:dyDescent="0.3">
      <c r="A79" s="58"/>
      <c r="B79" s="70"/>
      <c r="C79" s="65"/>
      <c r="D79" s="65"/>
      <c r="E79" s="65"/>
    </row>
    <row r="80" spans="1:7" ht="15" customHeight="1" x14ac:dyDescent="0.3">
      <c r="A80" s="82" t="s">
        <v>258</v>
      </c>
      <c r="B80" s="82"/>
      <c r="C80" s="66"/>
      <c r="D80" s="66"/>
      <c r="E80" s="66"/>
    </row>
    <row r="81" spans="1:9" ht="15" customHeight="1" x14ac:dyDescent="0.25">
      <c r="A81" s="76" t="s">
        <v>391</v>
      </c>
      <c r="B81" s="76" t="s">
        <v>310</v>
      </c>
      <c r="C81" s="66">
        <v>3075</v>
      </c>
      <c r="D81" s="66">
        <v>615</v>
      </c>
      <c r="E81" s="66">
        <v>3690</v>
      </c>
      <c r="F81" s="57">
        <v>109142</v>
      </c>
      <c r="G81" s="53" t="s">
        <v>11</v>
      </c>
    </row>
    <row r="82" spans="1:9" ht="15" customHeight="1" x14ac:dyDescent="0.25">
      <c r="A82" s="54" t="s">
        <v>32</v>
      </c>
      <c r="B82" s="84" t="s">
        <v>518</v>
      </c>
      <c r="C82" s="66">
        <v>25.98</v>
      </c>
      <c r="D82" s="66">
        <v>5.19</v>
      </c>
      <c r="E82" s="66">
        <v>31.17</v>
      </c>
      <c r="F82" s="71" t="s">
        <v>8</v>
      </c>
      <c r="G82" s="53" t="s">
        <v>11</v>
      </c>
      <c r="I82" s="79"/>
    </row>
    <row r="83" spans="1:9" ht="15" customHeight="1" x14ac:dyDescent="0.25">
      <c r="C83" s="64">
        <f>SUM(C81:C82)</f>
        <v>3100.98</v>
      </c>
      <c r="D83" s="64">
        <f>SUM(D81:D82)</f>
        <v>620.19000000000005</v>
      </c>
      <c r="E83" s="64">
        <f>SUM(E81:E82)</f>
        <v>3721.17</v>
      </c>
      <c r="G83" s="63"/>
      <c r="I83" s="79"/>
    </row>
    <row r="84" spans="1:9" ht="15" customHeight="1" x14ac:dyDescent="0.25">
      <c r="C84" s="65"/>
      <c r="D84" s="65"/>
      <c r="E84" s="65"/>
      <c r="G84" s="63"/>
      <c r="I84" s="79"/>
    </row>
    <row r="85" spans="1:9" ht="15" customHeight="1" x14ac:dyDescent="0.3">
      <c r="A85" s="58" t="s">
        <v>259</v>
      </c>
      <c r="C85" s="54"/>
      <c r="D85" s="54"/>
      <c r="E85" s="54"/>
      <c r="F85" s="54"/>
      <c r="G85" s="54"/>
    </row>
    <row r="86" spans="1:9" ht="15" customHeight="1" x14ac:dyDescent="0.25">
      <c r="A86" s="88" t="s">
        <v>86</v>
      </c>
      <c r="B86" s="89" t="s">
        <v>721</v>
      </c>
      <c r="C86" s="110">
        <v>13057.71</v>
      </c>
      <c r="D86" s="110"/>
      <c r="E86" s="110">
        <v>13057.71</v>
      </c>
      <c r="F86" s="54" t="s">
        <v>109</v>
      </c>
      <c r="G86" s="54"/>
    </row>
    <row r="87" spans="1:9" ht="15" customHeight="1" x14ac:dyDescent="0.25">
      <c r="A87" s="88" t="s">
        <v>110</v>
      </c>
      <c r="B87" s="89" t="s">
        <v>722</v>
      </c>
      <c r="C87" s="110">
        <v>3893.85</v>
      </c>
      <c r="D87" s="110"/>
      <c r="E87" s="110">
        <v>3893.85</v>
      </c>
      <c r="F87" s="54">
        <v>109120</v>
      </c>
      <c r="G87" s="53" t="s">
        <v>11</v>
      </c>
    </row>
    <row r="88" spans="1:9" ht="15" customHeight="1" x14ac:dyDescent="0.25">
      <c r="A88" s="88" t="s">
        <v>112</v>
      </c>
      <c r="B88" s="89" t="s">
        <v>723</v>
      </c>
      <c r="C88" s="110">
        <v>4344.7299999999996</v>
      </c>
      <c r="D88" s="110"/>
      <c r="E88" s="110">
        <v>4344.7299999999996</v>
      </c>
      <c r="F88" s="54">
        <v>109121</v>
      </c>
      <c r="G88" s="53" t="s">
        <v>11</v>
      </c>
    </row>
    <row r="89" spans="1:9" ht="15" customHeight="1" x14ac:dyDescent="0.25">
      <c r="C89" s="64">
        <f>SUM(C86:C88)</f>
        <v>21296.289999999997</v>
      </c>
      <c r="D89" s="64">
        <f>SUM(D86:D88)</f>
        <v>0</v>
      </c>
      <c r="E89" s="64">
        <f>SUM(E86:E88)</f>
        <v>21296.289999999997</v>
      </c>
      <c r="F89" s="54"/>
      <c r="G89" s="54"/>
    </row>
    <row r="90" spans="1:9" ht="15" customHeight="1" x14ac:dyDescent="0.25">
      <c r="C90" s="54"/>
      <c r="D90" s="54"/>
      <c r="E90" s="54"/>
      <c r="F90" s="54"/>
      <c r="G90" s="54"/>
    </row>
    <row r="91" spans="1:9" ht="15" customHeight="1" x14ac:dyDescent="0.25">
      <c r="B91" s="92" t="s">
        <v>114</v>
      </c>
      <c r="C91" s="64">
        <f>SUM(+C83+C7+C55+C33+C21+C41+C60+C51+C64+C71+C75+C89)</f>
        <v>34698.189999999995</v>
      </c>
      <c r="D91" s="64">
        <f>SUM(+D83+D7+D55+D33+D21+D41+D60+D51+D64+D71+D75+D89)</f>
        <v>1449.1100000000004</v>
      </c>
      <c r="E91" s="64">
        <f>SUM(+E83+E7+E55+E33+E21+E41+E60+E51+E64+E71+E75+E89)</f>
        <v>36147.299999999996</v>
      </c>
      <c r="G91" s="54"/>
    </row>
    <row r="92" spans="1:9" ht="15" customHeight="1" x14ac:dyDescent="0.25">
      <c r="B92" s="93"/>
      <c r="C92" s="65"/>
      <c r="D92" s="65"/>
      <c r="E92" s="65"/>
      <c r="G92" s="54"/>
    </row>
    <row r="93" spans="1:9" ht="15" customHeight="1" x14ac:dyDescent="0.25">
      <c r="A93" s="61"/>
      <c r="C93" s="62"/>
      <c r="G93" s="54"/>
    </row>
    <row r="94" spans="1:9" ht="15" customHeight="1" x14ac:dyDescent="0.25">
      <c r="A94" s="98" t="s">
        <v>724</v>
      </c>
      <c r="B94" s="99"/>
      <c r="C94" s="62"/>
      <c r="G94" s="54"/>
    </row>
    <row r="95" spans="1:9" ht="15" customHeight="1" x14ac:dyDescent="0.25">
      <c r="A95" s="98"/>
      <c r="B95" s="99"/>
      <c r="C95" s="62"/>
      <c r="G95" s="54"/>
    </row>
    <row r="96" spans="1:9" ht="15" customHeight="1" x14ac:dyDescent="0.25">
      <c r="A96" s="101"/>
      <c r="C96" s="62"/>
      <c r="G96" s="85"/>
    </row>
    <row r="97" spans="1:7" ht="15" customHeight="1" x14ac:dyDescent="0.25">
      <c r="A97" s="102"/>
      <c r="B97" s="99"/>
      <c r="C97" s="62"/>
      <c r="G97" s="85"/>
    </row>
    <row r="98" spans="1:7" ht="15" customHeight="1" x14ac:dyDescent="0.25">
      <c r="A98" s="102"/>
      <c r="B98" s="99"/>
      <c r="C98" s="62"/>
    </row>
    <row r="99" spans="1:7" ht="15" customHeight="1" x14ac:dyDescent="0.25">
      <c r="A99" s="102"/>
      <c r="B99" s="99"/>
      <c r="C99" s="62"/>
    </row>
    <row r="100" spans="1:7" ht="15" customHeight="1" x14ac:dyDescent="0.25">
      <c r="A100" s="102"/>
      <c r="B100" s="99"/>
      <c r="C100" s="62"/>
    </row>
    <row r="101" spans="1:7" ht="15" customHeight="1" x14ac:dyDescent="0.25">
      <c r="A101" s="102"/>
      <c r="B101" s="99"/>
      <c r="C101" s="62"/>
    </row>
    <row r="102" spans="1:7" ht="15" customHeight="1" x14ac:dyDescent="0.25">
      <c r="A102" s="102"/>
      <c r="B102" s="99"/>
      <c r="C102" s="62"/>
    </row>
    <row r="103" spans="1:7" ht="15" customHeight="1" x14ac:dyDescent="0.25">
      <c r="A103" s="102"/>
      <c r="B103" s="99"/>
      <c r="C103" s="62"/>
    </row>
    <row r="104" spans="1:7" ht="15" customHeight="1" x14ac:dyDescent="0.25">
      <c r="A104" s="100"/>
    </row>
    <row r="105" spans="1:7" ht="15" customHeight="1" x14ac:dyDescent="0.25"/>
    <row r="106" spans="1:7" ht="15" customHeight="1" x14ac:dyDescent="0.25"/>
    <row r="107" spans="1:7" ht="15" customHeight="1" x14ac:dyDescent="0.25"/>
    <row r="108" spans="1:7" ht="15" customHeight="1" x14ac:dyDescent="0.25"/>
    <row r="109" spans="1:7" ht="15" customHeight="1" x14ac:dyDescent="0.25"/>
    <row r="110" spans="1:7" ht="15" customHeight="1" x14ac:dyDescent="0.25"/>
    <row r="111" spans="1:7" ht="15" customHeight="1" x14ac:dyDescent="0.25"/>
    <row r="112" spans="1:7" ht="15" customHeight="1" x14ac:dyDescent="0.25"/>
    <row r="113" spans="1:9" ht="15" customHeight="1" x14ac:dyDescent="0.25"/>
    <row r="114" spans="1:9" ht="15" customHeight="1" x14ac:dyDescent="0.25"/>
    <row r="115" spans="1:9" ht="15" customHeight="1" x14ac:dyDescent="0.25"/>
    <row r="116" spans="1:9" ht="15" customHeight="1" x14ac:dyDescent="0.25"/>
    <row r="117" spans="1:9" ht="15" customHeight="1" x14ac:dyDescent="0.25">
      <c r="H117" s="88"/>
    </row>
    <row r="118" spans="1:9" ht="15" customHeight="1" x14ac:dyDescent="0.25">
      <c r="I118" s="88"/>
    </row>
    <row r="119" spans="1:9" ht="15" customHeight="1" x14ac:dyDescent="0.25">
      <c r="I119" s="88"/>
    </row>
    <row r="120" spans="1:9" s="88" customFormat="1" ht="15" customHeight="1" x14ac:dyDescent="0.25">
      <c r="A120" s="54"/>
      <c r="B120" s="54"/>
      <c r="C120" s="56"/>
      <c r="D120" s="56"/>
      <c r="E120" s="56"/>
      <c r="F120" s="57"/>
      <c r="G120" s="53"/>
      <c r="H120" s="54"/>
      <c r="I120" s="54"/>
    </row>
    <row r="121" spans="1:9" s="88" customFormat="1" x14ac:dyDescent="0.25">
      <c r="A121" s="54"/>
      <c r="B121" s="54"/>
      <c r="C121" s="56"/>
      <c r="D121" s="56"/>
      <c r="E121" s="56"/>
      <c r="F121" s="57"/>
      <c r="G121" s="53"/>
      <c r="H121" s="54"/>
      <c r="I121" s="54"/>
    </row>
    <row r="122" spans="1:9" s="88" customFormat="1" x14ac:dyDescent="0.25">
      <c r="A122" s="54"/>
      <c r="B122" s="54"/>
      <c r="C122" s="56"/>
      <c r="D122" s="56"/>
      <c r="E122" s="56"/>
      <c r="F122" s="57"/>
      <c r="G122" s="53"/>
      <c r="H122" s="54"/>
      <c r="I122" s="54"/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I34" sqref="I34"/>
    </sheetView>
  </sheetViews>
  <sheetFormatPr defaultColWidth="8.8984375" defaultRowHeight="13.85" x14ac:dyDescent="0.25"/>
  <cols>
    <col min="1" max="1" width="35.09765625" style="54" customWidth="1"/>
    <col min="2" max="2" width="40" style="54" customWidth="1"/>
    <col min="3" max="3" width="14" style="56" customWidth="1"/>
    <col min="4" max="4" width="12" style="56" customWidth="1"/>
    <col min="5" max="5" width="13.8984375" style="56" customWidth="1"/>
    <col min="6" max="6" width="9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5.09765625" style="54" customWidth="1"/>
    <col min="258" max="258" width="40" style="54" customWidth="1"/>
    <col min="259" max="259" width="14" style="54" customWidth="1"/>
    <col min="260" max="260" width="12" style="54" customWidth="1"/>
    <col min="261" max="261" width="13.8984375" style="54" customWidth="1"/>
    <col min="262" max="262" width="9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5.09765625" style="54" customWidth="1"/>
    <col min="514" max="514" width="40" style="54" customWidth="1"/>
    <col min="515" max="515" width="14" style="54" customWidth="1"/>
    <col min="516" max="516" width="12" style="54" customWidth="1"/>
    <col min="517" max="517" width="13.8984375" style="54" customWidth="1"/>
    <col min="518" max="518" width="9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5.09765625" style="54" customWidth="1"/>
    <col min="770" max="770" width="40" style="54" customWidth="1"/>
    <col min="771" max="771" width="14" style="54" customWidth="1"/>
    <col min="772" max="772" width="12" style="54" customWidth="1"/>
    <col min="773" max="773" width="13.8984375" style="54" customWidth="1"/>
    <col min="774" max="774" width="9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5.09765625" style="54" customWidth="1"/>
    <col min="1026" max="1026" width="40" style="54" customWidth="1"/>
    <col min="1027" max="1027" width="14" style="54" customWidth="1"/>
    <col min="1028" max="1028" width="12" style="54" customWidth="1"/>
    <col min="1029" max="1029" width="13.8984375" style="54" customWidth="1"/>
    <col min="1030" max="1030" width="9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5.09765625" style="54" customWidth="1"/>
    <col min="1282" max="1282" width="40" style="54" customWidth="1"/>
    <col min="1283" max="1283" width="14" style="54" customWidth="1"/>
    <col min="1284" max="1284" width="12" style="54" customWidth="1"/>
    <col min="1285" max="1285" width="13.8984375" style="54" customWidth="1"/>
    <col min="1286" max="1286" width="9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5.09765625" style="54" customWidth="1"/>
    <col min="1538" max="1538" width="40" style="54" customWidth="1"/>
    <col min="1539" max="1539" width="14" style="54" customWidth="1"/>
    <col min="1540" max="1540" width="12" style="54" customWidth="1"/>
    <col min="1541" max="1541" width="13.8984375" style="54" customWidth="1"/>
    <col min="1542" max="1542" width="9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5.09765625" style="54" customWidth="1"/>
    <col min="1794" max="1794" width="40" style="54" customWidth="1"/>
    <col min="1795" max="1795" width="14" style="54" customWidth="1"/>
    <col min="1796" max="1796" width="12" style="54" customWidth="1"/>
    <col min="1797" max="1797" width="13.8984375" style="54" customWidth="1"/>
    <col min="1798" max="1798" width="9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5.09765625" style="54" customWidth="1"/>
    <col min="2050" max="2050" width="40" style="54" customWidth="1"/>
    <col min="2051" max="2051" width="14" style="54" customWidth="1"/>
    <col min="2052" max="2052" width="12" style="54" customWidth="1"/>
    <col min="2053" max="2053" width="13.8984375" style="54" customWidth="1"/>
    <col min="2054" max="2054" width="9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5.09765625" style="54" customWidth="1"/>
    <col min="2306" max="2306" width="40" style="54" customWidth="1"/>
    <col min="2307" max="2307" width="14" style="54" customWidth="1"/>
    <col min="2308" max="2308" width="12" style="54" customWidth="1"/>
    <col min="2309" max="2309" width="13.8984375" style="54" customWidth="1"/>
    <col min="2310" max="2310" width="9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5.09765625" style="54" customWidth="1"/>
    <col min="2562" max="2562" width="40" style="54" customWidth="1"/>
    <col min="2563" max="2563" width="14" style="54" customWidth="1"/>
    <col min="2564" max="2564" width="12" style="54" customWidth="1"/>
    <col min="2565" max="2565" width="13.8984375" style="54" customWidth="1"/>
    <col min="2566" max="2566" width="9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5.09765625" style="54" customWidth="1"/>
    <col min="2818" max="2818" width="40" style="54" customWidth="1"/>
    <col min="2819" max="2819" width="14" style="54" customWidth="1"/>
    <col min="2820" max="2820" width="12" style="54" customWidth="1"/>
    <col min="2821" max="2821" width="13.8984375" style="54" customWidth="1"/>
    <col min="2822" max="2822" width="9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5.09765625" style="54" customWidth="1"/>
    <col min="3074" max="3074" width="40" style="54" customWidth="1"/>
    <col min="3075" max="3075" width="14" style="54" customWidth="1"/>
    <col min="3076" max="3076" width="12" style="54" customWidth="1"/>
    <col min="3077" max="3077" width="13.8984375" style="54" customWidth="1"/>
    <col min="3078" max="3078" width="9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5.09765625" style="54" customWidth="1"/>
    <col min="3330" max="3330" width="40" style="54" customWidth="1"/>
    <col min="3331" max="3331" width="14" style="54" customWidth="1"/>
    <col min="3332" max="3332" width="12" style="54" customWidth="1"/>
    <col min="3333" max="3333" width="13.8984375" style="54" customWidth="1"/>
    <col min="3334" max="3334" width="9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5.09765625" style="54" customWidth="1"/>
    <col min="3586" max="3586" width="40" style="54" customWidth="1"/>
    <col min="3587" max="3587" width="14" style="54" customWidth="1"/>
    <col min="3588" max="3588" width="12" style="54" customWidth="1"/>
    <col min="3589" max="3589" width="13.8984375" style="54" customWidth="1"/>
    <col min="3590" max="3590" width="9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5.09765625" style="54" customWidth="1"/>
    <col min="3842" max="3842" width="40" style="54" customWidth="1"/>
    <col min="3843" max="3843" width="14" style="54" customWidth="1"/>
    <col min="3844" max="3844" width="12" style="54" customWidth="1"/>
    <col min="3845" max="3845" width="13.8984375" style="54" customWidth="1"/>
    <col min="3846" max="3846" width="9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5.09765625" style="54" customWidth="1"/>
    <col min="4098" max="4098" width="40" style="54" customWidth="1"/>
    <col min="4099" max="4099" width="14" style="54" customWidth="1"/>
    <col min="4100" max="4100" width="12" style="54" customWidth="1"/>
    <col min="4101" max="4101" width="13.8984375" style="54" customWidth="1"/>
    <col min="4102" max="4102" width="9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5.09765625" style="54" customWidth="1"/>
    <col min="4354" max="4354" width="40" style="54" customWidth="1"/>
    <col min="4355" max="4355" width="14" style="54" customWidth="1"/>
    <col min="4356" max="4356" width="12" style="54" customWidth="1"/>
    <col min="4357" max="4357" width="13.8984375" style="54" customWidth="1"/>
    <col min="4358" max="4358" width="9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5.09765625" style="54" customWidth="1"/>
    <col min="4610" max="4610" width="40" style="54" customWidth="1"/>
    <col min="4611" max="4611" width="14" style="54" customWidth="1"/>
    <col min="4612" max="4612" width="12" style="54" customWidth="1"/>
    <col min="4613" max="4613" width="13.8984375" style="54" customWidth="1"/>
    <col min="4614" max="4614" width="9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5.09765625" style="54" customWidth="1"/>
    <col min="4866" max="4866" width="40" style="54" customWidth="1"/>
    <col min="4867" max="4867" width="14" style="54" customWidth="1"/>
    <col min="4868" max="4868" width="12" style="54" customWidth="1"/>
    <col min="4869" max="4869" width="13.8984375" style="54" customWidth="1"/>
    <col min="4870" max="4870" width="9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5.09765625" style="54" customWidth="1"/>
    <col min="5122" max="5122" width="40" style="54" customWidth="1"/>
    <col min="5123" max="5123" width="14" style="54" customWidth="1"/>
    <col min="5124" max="5124" width="12" style="54" customWidth="1"/>
    <col min="5125" max="5125" width="13.8984375" style="54" customWidth="1"/>
    <col min="5126" max="5126" width="9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5.09765625" style="54" customWidth="1"/>
    <col min="5378" max="5378" width="40" style="54" customWidth="1"/>
    <col min="5379" max="5379" width="14" style="54" customWidth="1"/>
    <col min="5380" max="5380" width="12" style="54" customWidth="1"/>
    <col min="5381" max="5381" width="13.8984375" style="54" customWidth="1"/>
    <col min="5382" max="5382" width="9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5.09765625" style="54" customWidth="1"/>
    <col min="5634" max="5634" width="40" style="54" customWidth="1"/>
    <col min="5635" max="5635" width="14" style="54" customWidth="1"/>
    <col min="5636" max="5636" width="12" style="54" customWidth="1"/>
    <col min="5637" max="5637" width="13.8984375" style="54" customWidth="1"/>
    <col min="5638" max="5638" width="9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5.09765625" style="54" customWidth="1"/>
    <col min="5890" max="5890" width="40" style="54" customWidth="1"/>
    <col min="5891" max="5891" width="14" style="54" customWidth="1"/>
    <col min="5892" max="5892" width="12" style="54" customWidth="1"/>
    <col min="5893" max="5893" width="13.8984375" style="54" customWidth="1"/>
    <col min="5894" max="5894" width="9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5.09765625" style="54" customWidth="1"/>
    <col min="6146" max="6146" width="40" style="54" customWidth="1"/>
    <col min="6147" max="6147" width="14" style="54" customWidth="1"/>
    <col min="6148" max="6148" width="12" style="54" customWidth="1"/>
    <col min="6149" max="6149" width="13.8984375" style="54" customWidth="1"/>
    <col min="6150" max="6150" width="9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5.09765625" style="54" customWidth="1"/>
    <col min="6402" max="6402" width="40" style="54" customWidth="1"/>
    <col min="6403" max="6403" width="14" style="54" customWidth="1"/>
    <col min="6404" max="6404" width="12" style="54" customWidth="1"/>
    <col min="6405" max="6405" width="13.8984375" style="54" customWidth="1"/>
    <col min="6406" max="6406" width="9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5.09765625" style="54" customWidth="1"/>
    <col min="6658" max="6658" width="40" style="54" customWidth="1"/>
    <col min="6659" max="6659" width="14" style="54" customWidth="1"/>
    <col min="6660" max="6660" width="12" style="54" customWidth="1"/>
    <col min="6661" max="6661" width="13.8984375" style="54" customWidth="1"/>
    <col min="6662" max="6662" width="9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5.09765625" style="54" customWidth="1"/>
    <col min="6914" max="6914" width="40" style="54" customWidth="1"/>
    <col min="6915" max="6915" width="14" style="54" customWidth="1"/>
    <col min="6916" max="6916" width="12" style="54" customWidth="1"/>
    <col min="6917" max="6917" width="13.8984375" style="54" customWidth="1"/>
    <col min="6918" max="6918" width="9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5.09765625" style="54" customWidth="1"/>
    <col min="7170" max="7170" width="40" style="54" customWidth="1"/>
    <col min="7171" max="7171" width="14" style="54" customWidth="1"/>
    <col min="7172" max="7172" width="12" style="54" customWidth="1"/>
    <col min="7173" max="7173" width="13.8984375" style="54" customWidth="1"/>
    <col min="7174" max="7174" width="9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5.09765625" style="54" customWidth="1"/>
    <col min="7426" max="7426" width="40" style="54" customWidth="1"/>
    <col min="7427" max="7427" width="14" style="54" customWidth="1"/>
    <col min="7428" max="7428" width="12" style="54" customWidth="1"/>
    <col min="7429" max="7429" width="13.8984375" style="54" customWidth="1"/>
    <col min="7430" max="7430" width="9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5.09765625" style="54" customWidth="1"/>
    <col min="7682" max="7682" width="40" style="54" customWidth="1"/>
    <col min="7683" max="7683" width="14" style="54" customWidth="1"/>
    <col min="7684" max="7684" width="12" style="54" customWidth="1"/>
    <col min="7685" max="7685" width="13.8984375" style="54" customWidth="1"/>
    <col min="7686" max="7686" width="9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5.09765625" style="54" customWidth="1"/>
    <col min="7938" max="7938" width="40" style="54" customWidth="1"/>
    <col min="7939" max="7939" width="14" style="54" customWidth="1"/>
    <col min="7940" max="7940" width="12" style="54" customWidth="1"/>
    <col min="7941" max="7941" width="13.8984375" style="54" customWidth="1"/>
    <col min="7942" max="7942" width="9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5.09765625" style="54" customWidth="1"/>
    <col min="8194" max="8194" width="40" style="54" customWidth="1"/>
    <col min="8195" max="8195" width="14" style="54" customWidth="1"/>
    <col min="8196" max="8196" width="12" style="54" customWidth="1"/>
    <col min="8197" max="8197" width="13.8984375" style="54" customWidth="1"/>
    <col min="8198" max="8198" width="9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5.09765625" style="54" customWidth="1"/>
    <col min="8450" max="8450" width="40" style="54" customWidth="1"/>
    <col min="8451" max="8451" width="14" style="54" customWidth="1"/>
    <col min="8452" max="8452" width="12" style="54" customWidth="1"/>
    <col min="8453" max="8453" width="13.8984375" style="54" customWidth="1"/>
    <col min="8454" max="8454" width="9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5.09765625" style="54" customWidth="1"/>
    <col min="8706" max="8706" width="40" style="54" customWidth="1"/>
    <col min="8707" max="8707" width="14" style="54" customWidth="1"/>
    <col min="8708" max="8708" width="12" style="54" customWidth="1"/>
    <col min="8709" max="8709" width="13.8984375" style="54" customWidth="1"/>
    <col min="8710" max="8710" width="9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5.09765625" style="54" customWidth="1"/>
    <col min="8962" max="8962" width="40" style="54" customWidth="1"/>
    <col min="8963" max="8963" width="14" style="54" customWidth="1"/>
    <col min="8964" max="8964" width="12" style="54" customWidth="1"/>
    <col min="8965" max="8965" width="13.8984375" style="54" customWidth="1"/>
    <col min="8966" max="8966" width="9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5.09765625" style="54" customWidth="1"/>
    <col min="9218" max="9218" width="40" style="54" customWidth="1"/>
    <col min="9219" max="9219" width="14" style="54" customWidth="1"/>
    <col min="9220" max="9220" width="12" style="54" customWidth="1"/>
    <col min="9221" max="9221" width="13.8984375" style="54" customWidth="1"/>
    <col min="9222" max="9222" width="9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5.09765625" style="54" customWidth="1"/>
    <col min="9474" max="9474" width="40" style="54" customWidth="1"/>
    <col min="9475" max="9475" width="14" style="54" customWidth="1"/>
    <col min="9476" max="9476" width="12" style="54" customWidth="1"/>
    <col min="9477" max="9477" width="13.8984375" style="54" customWidth="1"/>
    <col min="9478" max="9478" width="9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5.09765625" style="54" customWidth="1"/>
    <col min="9730" max="9730" width="40" style="54" customWidth="1"/>
    <col min="9731" max="9731" width="14" style="54" customWidth="1"/>
    <col min="9732" max="9732" width="12" style="54" customWidth="1"/>
    <col min="9733" max="9733" width="13.8984375" style="54" customWidth="1"/>
    <col min="9734" max="9734" width="9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5.09765625" style="54" customWidth="1"/>
    <col min="9986" max="9986" width="40" style="54" customWidth="1"/>
    <col min="9987" max="9987" width="14" style="54" customWidth="1"/>
    <col min="9988" max="9988" width="12" style="54" customWidth="1"/>
    <col min="9989" max="9989" width="13.8984375" style="54" customWidth="1"/>
    <col min="9990" max="9990" width="9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5.09765625" style="54" customWidth="1"/>
    <col min="10242" max="10242" width="40" style="54" customWidth="1"/>
    <col min="10243" max="10243" width="14" style="54" customWidth="1"/>
    <col min="10244" max="10244" width="12" style="54" customWidth="1"/>
    <col min="10245" max="10245" width="13.8984375" style="54" customWidth="1"/>
    <col min="10246" max="10246" width="9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5.09765625" style="54" customWidth="1"/>
    <col min="10498" max="10498" width="40" style="54" customWidth="1"/>
    <col min="10499" max="10499" width="14" style="54" customWidth="1"/>
    <col min="10500" max="10500" width="12" style="54" customWidth="1"/>
    <col min="10501" max="10501" width="13.8984375" style="54" customWidth="1"/>
    <col min="10502" max="10502" width="9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5.09765625" style="54" customWidth="1"/>
    <col min="10754" max="10754" width="40" style="54" customWidth="1"/>
    <col min="10755" max="10755" width="14" style="54" customWidth="1"/>
    <col min="10756" max="10756" width="12" style="54" customWidth="1"/>
    <col min="10757" max="10757" width="13.8984375" style="54" customWidth="1"/>
    <col min="10758" max="10758" width="9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5.09765625" style="54" customWidth="1"/>
    <col min="11010" max="11010" width="40" style="54" customWidth="1"/>
    <col min="11011" max="11011" width="14" style="54" customWidth="1"/>
    <col min="11012" max="11012" width="12" style="54" customWidth="1"/>
    <col min="11013" max="11013" width="13.8984375" style="54" customWidth="1"/>
    <col min="11014" max="11014" width="9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5.09765625" style="54" customWidth="1"/>
    <col min="11266" max="11266" width="40" style="54" customWidth="1"/>
    <col min="11267" max="11267" width="14" style="54" customWidth="1"/>
    <col min="11268" max="11268" width="12" style="54" customWidth="1"/>
    <col min="11269" max="11269" width="13.8984375" style="54" customWidth="1"/>
    <col min="11270" max="11270" width="9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5.09765625" style="54" customWidth="1"/>
    <col min="11522" max="11522" width="40" style="54" customWidth="1"/>
    <col min="11523" max="11523" width="14" style="54" customWidth="1"/>
    <col min="11524" max="11524" width="12" style="54" customWidth="1"/>
    <col min="11525" max="11525" width="13.8984375" style="54" customWidth="1"/>
    <col min="11526" max="11526" width="9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5.09765625" style="54" customWidth="1"/>
    <col min="11778" max="11778" width="40" style="54" customWidth="1"/>
    <col min="11779" max="11779" width="14" style="54" customWidth="1"/>
    <col min="11780" max="11780" width="12" style="54" customWidth="1"/>
    <col min="11781" max="11781" width="13.8984375" style="54" customWidth="1"/>
    <col min="11782" max="11782" width="9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5.09765625" style="54" customWidth="1"/>
    <col min="12034" max="12034" width="40" style="54" customWidth="1"/>
    <col min="12035" max="12035" width="14" style="54" customWidth="1"/>
    <col min="12036" max="12036" width="12" style="54" customWidth="1"/>
    <col min="12037" max="12037" width="13.8984375" style="54" customWidth="1"/>
    <col min="12038" max="12038" width="9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5.09765625" style="54" customWidth="1"/>
    <col min="12290" max="12290" width="40" style="54" customWidth="1"/>
    <col min="12291" max="12291" width="14" style="54" customWidth="1"/>
    <col min="12292" max="12292" width="12" style="54" customWidth="1"/>
    <col min="12293" max="12293" width="13.8984375" style="54" customWidth="1"/>
    <col min="12294" max="12294" width="9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5.09765625" style="54" customWidth="1"/>
    <col min="12546" max="12546" width="40" style="54" customWidth="1"/>
    <col min="12547" max="12547" width="14" style="54" customWidth="1"/>
    <col min="12548" max="12548" width="12" style="54" customWidth="1"/>
    <col min="12549" max="12549" width="13.8984375" style="54" customWidth="1"/>
    <col min="12550" max="12550" width="9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5.09765625" style="54" customWidth="1"/>
    <col min="12802" max="12802" width="40" style="54" customWidth="1"/>
    <col min="12803" max="12803" width="14" style="54" customWidth="1"/>
    <col min="12804" max="12804" width="12" style="54" customWidth="1"/>
    <col min="12805" max="12805" width="13.8984375" style="54" customWidth="1"/>
    <col min="12806" max="12806" width="9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5.09765625" style="54" customWidth="1"/>
    <col min="13058" max="13058" width="40" style="54" customWidth="1"/>
    <col min="13059" max="13059" width="14" style="54" customWidth="1"/>
    <col min="13060" max="13060" width="12" style="54" customWidth="1"/>
    <col min="13061" max="13061" width="13.8984375" style="54" customWidth="1"/>
    <col min="13062" max="13062" width="9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5.09765625" style="54" customWidth="1"/>
    <col min="13314" max="13314" width="40" style="54" customWidth="1"/>
    <col min="13315" max="13315" width="14" style="54" customWidth="1"/>
    <col min="13316" max="13316" width="12" style="54" customWidth="1"/>
    <col min="13317" max="13317" width="13.8984375" style="54" customWidth="1"/>
    <col min="13318" max="13318" width="9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5.09765625" style="54" customWidth="1"/>
    <col min="13570" max="13570" width="40" style="54" customWidth="1"/>
    <col min="13571" max="13571" width="14" style="54" customWidth="1"/>
    <col min="13572" max="13572" width="12" style="54" customWidth="1"/>
    <col min="13573" max="13573" width="13.8984375" style="54" customWidth="1"/>
    <col min="13574" max="13574" width="9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5.09765625" style="54" customWidth="1"/>
    <col min="13826" max="13826" width="40" style="54" customWidth="1"/>
    <col min="13827" max="13827" width="14" style="54" customWidth="1"/>
    <col min="13828" max="13828" width="12" style="54" customWidth="1"/>
    <col min="13829" max="13829" width="13.8984375" style="54" customWidth="1"/>
    <col min="13830" max="13830" width="9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5.09765625" style="54" customWidth="1"/>
    <col min="14082" max="14082" width="40" style="54" customWidth="1"/>
    <col min="14083" max="14083" width="14" style="54" customWidth="1"/>
    <col min="14084" max="14084" width="12" style="54" customWidth="1"/>
    <col min="14085" max="14085" width="13.8984375" style="54" customWidth="1"/>
    <col min="14086" max="14086" width="9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5.09765625" style="54" customWidth="1"/>
    <col min="14338" max="14338" width="40" style="54" customWidth="1"/>
    <col min="14339" max="14339" width="14" style="54" customWidth="1"/>
    <col min="14340" max="14340" width="12" style="54" customWidth="1"/>
    <col min="14341" max="14341" width="13.8984375" style="54" customWidth="1"/>
    <col min="14342" max="14342" width="9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5.09765625" style="54" customWidth="1"/>
    <col min="14594" max="14594" width="40" style="54" customWidth="1"/>
    <col min="14595" max="14595" width="14" style="54" customWidth="1"/>
    <col min="14596" max="14596" width="12" style="54" customWidth="1"/>
    <col min="14597" max="14597" width="13.8984375" style="54" customWidth="1"/>
    <col min="14598" max="14598" width="9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5.09765625" style="54" customWidth="1"/>
    <col min="14850" max="14850" width="40" style="54" customWidth="1"/>
    <col min="14851" max="14851" width="14" style="54" customWidth="1"/>
    <col min="14852" max="14852" width="12" style="54" customWidth="1"/>
    <col min="14853" max="14853" width="13.8984375" style="54" customWidth="1"/>
    <col min="14854" max="14854" width="9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5.09765625" style="54" customWidth="1"/>
    <col min="15106" max="15106" width="40" style="54" customWidth="1"/>
    <col min="15107" max="15107" width="14" style="54" customWidth="1"/>
    <col min="15108" max="15108" width="12" style="54" customWidth="1"/>
    <col min="15109" max="15109" width="13.8984375" style="54" customWidth="1"/>
    <col min="15110" max="15110" width="9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5.09765625" style="54" customWidth="1"/>
    <col min="15362" max="15362" width="40" style="54" customWidth="1"/>
    <col min="15363" max="15363" width="14" style="54" customWidth="1"/>
    <col min="15364" max="15364" width="12" style="54" customWidth="1"/>
    <col min="15365" max="15365" width="13.8984375" style="54" customWidth="1"/>
    <col min="15366" max="15366" width="9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5.09765625" style="54" customWidth="1"/>
    <col min="15618" max="15618" width="40" style="54" customWidth="1"/>
    <col min="15619" max="15619" width="14" style="54" customWidth="1"/>
    <col min="15620" max="15620" width="12" style="54" customWidth="1"/>
    <col min="15621" max="15621" width="13.8984375" style="54" customWidth="1"/>
    <col min="15622" max="15622" width="9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5.09765625" style="54" customWidth="1"/>
    <col min="15874" max="15874" width="40" style="54" customWidth="1"/>
    <col min="15875" max="15875" width="14" style="54" customWidth="1"/>
    <col min="15876" max="15876" width="12" style="54" customWidth="1"/>
    <col min="15877" max="15877" width="13.8984375" style="54" customWidth="1"/>
    <col min="15878" max="15878" width="9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5.09765625" style="54" customWidth="1"/>
    <col min="16130" max="16130" width="40" style="54" customWidth="1"/>
    <col min="16131" max="16131" width="14" style="54" customWidth="1"/>
    <col min="16132" max="16132" width="12" style="54" customWidth="1"/>
    <col min="16133" max="16133" width="13.8984375" style="54" customWidth="1"/>
    <col min="16134" max="16134" width="9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 t="s">
        <v>725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49</v>
      </c>
      <c r="B5" s="54" t="s">
        <v>726</v>
      </c>
      <c r="C5" s="62">
        <v>852.09</v>
      </c>
      <c r="D5" s="62"/>
      <c r="E5" s="62">
        <v>852.09</v>
      </c>
      <c r="F5" s="57" t="s">
        <v>8</v>
      </c>
    </row>
    <row r="6" spans="1:8" ht="15" customHeight="1" x14ac:dyDescent="0.25">
      <c r="C6" s="62"/>
      <c r="D6" s="62"/>
      <c r="E6" s="62"/>
    </row>
    <row r="7" spans="1:8" ht="15" customHeight="1" x14ac:dyDescent="0.25">
      <c r="C7" s="64">
        <f>SUM(C5:C6)</f>
        <v>852.09</v>
      </c>
      <c r="D7" s="64">
        <f>SUM(D5:D6)</f>
        <v>0</v>
      </c>
      <c r="E7" s="64">
        <f>SUM(E5:E6)</f>
        <v>852.09</v>
      </c>
      <c r="H7" s="54" t="s">
        <v>22</v>
      </c>
    </row>
    <row r="8" spans="1:8" ht="15" customHeight="1" x14ac:dyDescent="0.25">
      <c r="C8" s="65"/>
      <c r="D8" s="65"/>
      <c r="E8" s="65"/>
    </row>
    <row r="9" spans="1:8" ht="15" customHeight="1" x14ac:dyDescent="0.3">
      <c r="A9" s="58" t="s">
        <v>197</v>
      </c>
      <c r="C9" s="66"/>
      <c r="D9" s="66"/>
      <c r="E9" s="66"/>
    </row>
    <row r="10" spans="1:8" ht="15" customHeight="1" x14ac:dyDescent="0.25">
      <c r="A10" s="61" t="s">
        <v>273</v>
      </c>
      <c r="B10" s="54" t="s">
        <v>727</v>
      </c>
      <c r="C10" s="62">
        <v>10</v>
      </c>
      <c r="D10" s="62">
        <v>2</v>
      </c>
      <c r="E10" s="62">
        <v>12</v>
      </c>
      <c r="F10" s="57">
        <v>109122</v>
      </c>
    </row>
    <row r="11" spans="1:8" ht="15" customHeight="1" x14ac:dyDescent="0.25">
      <c r="A11" s="61" t="s">
        <v>488</v>
      </c>
      <c r="B11" s="54" t="s">
        <v>87</v>
      </c>
      <c r="C11" s="62">
        <v>21.6</v>
      </c>
      <c r="D11" s="62"/>
      <c r="E11" s="62">
        <v>21.6</v>
      </c>
      <c r="F11" s="57">
        <v>109123</v>
      </c>
    </row>
    <row r="12" spans="1:8" ht="15" customHeight="1" x14ac:dyDescent="0.25">
      <c r="A12" s="61" t="s">
        <v>728</v>
      </c>
      <c r="B12" s="54" t="s">
        <v>729</v>
      </c>
      <c r="C12" s="62">
        <v>195.3</v>
      </c>
      <c r="D12" s="62"/>
      <c r="E12" s="62">
        <v>195.3</v>
      </c>
      <c r="F12" s="57">
        <v>109124</v>
      </c>
      <c r="G12" s="63"/>
    </row>
    <row r="13" spans="1:8" ht="15" customHeight="1" x14ac:dyDescent="0.25">
      <c r="A13" s="61" t="s">
        <v>730</v>
      </c>
      <c r="B13" s="54" t="s">
        <v>731</v>
      </c>
      <c r="C13" s="62">
        <v>22.5</v>
      </c>
      <c r="D13" s="62"/>
      <c r="E13" s="62">
        <v>22.5</v>
      </c>
      <c r="F13" s="57">
        <v>109125</v>
      </c>
    </row>
    <row r="14" spans="1:8" ht="15" customHeight="1" x14ac:dyDescent="0.25">
      <c r="A14" s="61" t="s">
        <v>271</v>
      </c>
      <c r="B14" s="54" t="s">
        <v>203</v>
      </c>
      <c r="C14" s="62">
        <v>40.71</v>
      </c>
      <c r="D14" s="62">
        <v>8.14</v>
      </c>
      <c r="E14" s="62">
        <v>48.85</v>
      </c>
      <c r="F14" s="57">
        <v>109126</v>
      </c>
    </row>
    <row r="15" spans="1:8" ht="15" customHeight="1" x14ac:dyDescent="0.25">
      <c r="C15" s="62"/>
      <c r="D15" s="62"/>
      <c r="E15" s="62"/>
    </row>
    <row r="16" spans="1:8" ht="15" customHeight="1" x14ac:dyDescent="0.25">
      <c r="C16" s="64">
        <f>SUM(C10:C15)</f>
        <v>290.11</v>
      </c>
      <c r="D16" s="64">
        <f>SUM(D10:D15)</f>
        <v>10.14</v>
      </c>
      <c r="E16" s="64">
        <f>SUM(E10:E15)</f>
        <v>300.25</v>
      </c>
    </row>
    <row r="17" spans="1:7" ht="15" customHeight="1" x14ac:dyDescent="0.25">
      <c r="C17" s="65"/>
      <c r="D17" s="65"/>
      <c r="E17" s="65"/>
    </row>
    <row r="18" spans="1:7" ht="15" customHeight="1" x14ac:dyDescent="0.3">
      <c r="A18" s="58" t="s">
        <v>208</v>
      </c>
      <c r="C18" s="66"/>
      <c r="D18" s="66"/>
      <c r="E18" s="66"/>
    </row>
    <row r="19" spans="1:7" ht="15" customHeight="1" x14ac:dyDescent="0.25">
      <c r="A19" s="61" t="s">
        <v>535</v>
      </c>
      <c r="B19" s="54" t="s">
        <v>691</v>
      </c>
      <c r="C19" s="66">
        <v>61</v>
      </c>
      <c r="D19" s="66"/>
      <c r="E19" s="66">
        <v>61</v>
      </c>
      <c r="F19" s="57" t="s">
        <v>564</v>
      </c>
    </row>
    <row r="20" spans="1:7" ht="15" customHeight="1" x14ac:dyDescent="0.25">
      <c r="A20" s="61" t="s">
        <v>634</v>
      </c>
      <c r="B20" s="54" t="s">
        <v>635</v>
      </c>
      <c r="C20" s="66">
        <v>47.8</v>
      </c>
      <c r="D20" s="66">
        <v>9.56</v>
      </c>
      <c r="E20" s="66">
        <v>57.36</v>
      </c>
      <c r="F20" s="57" t="s">
        <v>564</v>
      </c>
    </row>
    <row r="21" spans="1:7" ht="15" customHeight="1" x14ac:dyDescent="0.25">
      <c r="A21" s="61" t="s">
        <v>209</v>
      </c>
      <c r="B21" s="54" t="s">
        <v>217</v>
      </c>
      <c r="C21" s="66">
        <v>122.76</v>
      </c>
      <c r="D21" s="66">
        <v>10.35</v>
      </c>
      <c r="E21" s="66">
        <v>133.11000000000001</v>
      </c>
      <c r="F21" s="57" t="s">
        <v>564</v>
      </c>
    </row>
    <row r="22" spans="1:7" ht="15" customHeight="1" x14ac:dyDescent="0.25">
      <c r="A22" s="61" t="s">
        <v>218</v>
      </c>
      <c r="B22" s="54" t="s">
        <v>132</v>
      </c>
      <c r="C22" s="62">
        <v>11.5</v>
      </c>
      <c r="D22" s="62"/>
      <c r="E22" s="62">
        <v>11.5</v>
      </c>
      <c r="F22" s="57">
        <v>109130</v>
      </c>
      <c r="G22" s="74"/>
    </row>
    <row r="23" spans="1:7" ht="15" customHeight="1" x14ac:dyDescent="0.25">
      <c r="A23" s="61" t="s">
        <v>732</v>
      </c>
      <c r="B23" s="54" t="s">
        <v>733</v>
      </c>
      <c r="C23" s="62">
        <v>6</v>
      </c>
      <c r="D23" s="62"/>
      <c r="E23" s="62">
        <v>6</v>
      </c>
      <c r="F23" s="57">
        <v>109131</v>
      </c>
    </row>
    <row r="24" spans="1:7" ht="15" customHeight="1" x14ac:dyDescent="0.25">
      <c r="A24" s="61" t="s">
        <v>128</v>
      </c>
      <c r="B24" s="54" t="s">
        <v>129</v>
      </c>
      <c r="C24" s="62">
        <v>10.119999999999999</v>
      </c>
      <c r="D24" s="62">
        <v>4.38</v>
      </c>
      <c r="E24" s="62">
        <v>14.5</v>
      </c>
      <c r="F24" s="57">
        <v>109132</v>
      </c>
    </row>
    <row r="25" spans="1:7" ht="15" customHeight="1" x14ac:dyDescent="0.25">
      <c r="A25" s="61" t="s">
        <v>734</v>
      </c>
      <c r="B25" s="54" t="s">
        <v>735</v>
      </c>
      <c r="C25" s="62">
        <v>55.43</v>
      </c>
      <c r="D25" s="62"/>
      <c r="E25" s="62">
        <v>55.43</v>
      </c>
      <c r="F25" s="57" t="s">
        <v>8</v>
      </c>
    </row>
    <row r="26" spans="1:7" ht="15" customHeight="1" x14ac:dyDescent="0.25">
      <c r="A26" s="61"/>
      <c r="C26" s="62"/>
      <c r="D26" s="62"/>
      <c r="E26" s="62"/>
      <c r="G26" s="63"/>
    </row>
    <row r="27" spans="1:7" s="69" customFormat="1" ht="15" customHeight="1" x14ac:dyDescent="0.3">
      <c r="B27" s="70"/>
      <c r="C27" s="64">
        <f>SUM(C19:C26)</f>
        <v>314.61</v>
      </c>
      <c r="D27" s="64">
        <f>SUM(D19:D26)</f>
        <v>24.29</v>
      </c>
      <c r="E27" s="64">
        <f>SUM(E19:E26)</f>
        <v>338.90000000000003</v>
      </c>
      <c r="F27" s="71"/>
      <c r="G27" s="72"/>
    </row>
    <row r="28" spans="1:7" s="69" customFormat="1" ht="15" customHeight="1" x14ac:dyDescent="0.3">
      <c r="B28" s="70"/>
      <c r="C28" s="65"/>
      <c r="D28" s="65"/>
      <c r="E28" s="65"/>
      <c r="F28" s="71"/>
      <c r="G28" s="72"/>
    </row>
    <row r="29" spans="1:7" ht="15" customHeight="1" x14ac:dyDescent="0.3">
      <c r="A29" s="58" t="s">
        <v>225</v>
      </c>
      <c r="C29" s="66"/>
      <c r="D29" s="66"/>
      <c r="E29" s="66"/>
    </row>
    <row r="30" spans="1:7" ht="15" customHeight="1" x14ac:dyDescent="0.25">
      <c r="A30" s="61" t="s">
        <v>736</v>
      </c>
      <c r="B30" s="54" t="s">
        <v>737</v>
      </c>
      <c r="C30" s="62">
        <v>50</v>
      </c>
      <c r="D30" s="62"/>
      <c r="E30" s="62">
        <v>50</v>
      </c>
      <c r="F30" s="73">
        <v>109127</v>
      </c>
    </row>
    <row r="31" spans="1:7" ht="15" customHeight="1" x14ac:dyDescent="0.25">
      <c r="A31" s="61"/>
      <c r="C31" s="62"/>
      <c r="D31" s="62"/>
      <c r="E31" s="62"/>
      <c r="F31" s="73"/>
    </row>
    <row r="32" spans="1:7" ht="15" customHeight="1" x14ac:dyDescent="0.25">
      <c r="A32" s="75"/>
      <c r="B32" s="69"/>
      <c r="C32" s="64">
        <f>SUM(C30:C31)</f>
        <v>50</v>
      </c>
      <c r="D32" s="64">
        <f>SUM(D30:D31)</f>
        <v>0</v>
      </c>
      <c r="E32" s="64">
        <f>SUM(E30:E31)</f>
        <v>50</v>
      </c>
    </row>
    <row r="33" spans="1:7" ht="15" customHeight="1" x14ac:dyDescent="0.25">
      <c r="A33" s="75"/>
      <c r="B33" s="69"/>
      <c r="C33" s="65"/>
      <c r="D33" s="65"/>
      <c r="E33" s="65"/>
    </row>
    <row r="34" spans="1:7" ht="15" customHeight="1" x14ac:dyDescent="0.25"/>
    <row r="35" spans="1:7" ht="15" customHeight="1" x14ac:dyDescent="0.3">
      <c r="A35" s="58" t="s">
        <v>240</v>
      </c>
      <c r="B35" s="61"/>
      <c r="C35" s="66"/>
      <c r="D35" s="66"/>
      <c r="E35" s="66"/>
    </row>
    <row r="36" spans="1:7" ht="15" customHeight="1" x14ac:dyDescent="0.25">
      <c r="A36" s="61" t="s">
        <v>614</v>
      </c>
      <c r="B36" s="61" t="s">
        <v>738</v>
      </c>
      <c r="C36" s="62">
        <v>410</v>
      </c>
      <c r="D36" s="62">
        <v>82</v>
      </c>
      <c r="E36" s="62">
        <v>492</v>
      </c>
      <c r="F36" s="57">
        <v>109128</v>
      </c>
    </row>
    <row r="37" spans="1:7" ht="15" customHeight="1" x14ac:dyDescent="0.25">
      <c r="C37" s="64">
        <f>SUM(C36:C36)</f>
        <v>410</v>
      </c>
      <c r="D37" s="64">
        <f>SUM(D36:D36)</f>
        <v>82</v>
      </c>
      <c r="E37" s="64">
        <f>SUM(E36:E36)</f>
        <v>492</v>
      </c>
    </row>
    <row r="38" spans="1:7" ht="15" customHeight="1" x14ac:dyDescent="0.25">
      <c r="C38" s="65"/>
      <c r="D38" s="65"/>
      <c r="E38" s="65"/>
    </row>
    <row r="39" spans="1:7" ht="15" customHeight="1" x14ac:dyDescent="0.3">
      <c r="A39" s="58" t="s">
        <v>244</v>
      </c>
      <c r="C39" s="66"/>
      <c r="D39" s="66"/>
      <c r="E39" s="66"/>
    </row>
    <row r="40" spans="1:7" ht="15" customHeight="1" x14ac:dyDescent="0.25">
      <c r="A40" s="54" t="s">
        <v>246</v>
      </c>
      <c r="B40" s="84" t="s">
        <v>739</v>
      </c>
      <c r="C40" s="66">
        <v>12.45</v>
      </c>
      <c r="D40" s="66"/>
      <c r="E40" s="66">
        <v>12.45</v>
      </c>
      <c r="F40" s="57">
        <v>109129</v>
      </c>
    </row>
    <row r="41" spans="1:7" ht="15" customHeight="1" x14ac:dyDescent="0.25">
      <c r="A41" s="61"/>
      <c r="C41" s="66"/>
      <c r="D41" s="66"/>
      <c r="E41" s="66"/>
    </row>
    <row r="42" spans="1:7" ht="15" customHeight="1" x14ac:dyDescent="0.25">
      <c r="A42" s="75"/>
      <c r="B42" s="69"/>
      <c r="C42" s="64">
        <f>SUM(C40:C41)</f>
        <v>12.45</v>
      </c>
      <c r="D42" s="64">
        <f>SUM(D40:D41)</f>
        <v>0</v>
      </c>
      <c r="E42" s="64">
        <f>SUM(E40:E41)</f>
        <v>12.45</v>
      </c>
    </row>
    <row r="43" spans="1:7" ht="15" customHeight="1" x14ac:dyDescent="0.25">
      <c r="A43" s="75"/>
      <c r="B43" s="69"/>
      <c r="C43" s="65"/>
      <c r="D43" s="65"/>
      <c r="E43" s="65"/>
    </row>
    <row r="44" spans="1:7" ht="15" customHeight="1" x14ac:dyDescent="0.3">
      <c r="A44" s="80" t="s">
        <v>250</v>
      </c>
      <c r="B44" s="69"/>
      <c r="C44" s="65"/>
      <c r="D44" s="65"/>
      <c r="E44" s="65"/>
    </row>
    <row r="45" spans="1:7" ht="17.3" customHeight="1" x14ac:dyDescent="0.25">
      <c r="A45" s="96" t="s">
        <v>687</v>
      </c>
      <c r="B45" s="81" t="s">
        <v>740</v>
      </c>
      <c r="C45" s="65">
        <v>313.33</v>
      </c>
      <c r="D45" s="65">
        <v>62.67</v>
      </c>
      <c r="E45" s="65">
        <v>376</v>
      </c>
    </row>
    <row r="46" spans="1:7" ht="15" customHeight="1" x14ac:dyDescent="0.25">
      <c r="A46" s="75"/>
      <c r="B46" s="69"/>
      <c r="C46" s="64">
        <f>SUM(C45:C45)</f>
        <v>313.33</v>
      </c>
      <c r="D46" s="64">
        <f>SUM(D45:D45)</f>
        <v>62.67</v>
      </c>
      <c r="E46" s="64">
        <f>SUM(E45:E45)</f>
        <v>376</v>
      </c>
      <c r="G46" s="63"/>
    </row>
    <row r="47" spans="1:7" ht="15" customHeight="1" x14ac:dyDescent="0.25">
      <c r="A47" s="75"/>
      <c r="B47" s="69"/>
      <c r="C47" s="65"/>
      <c r="D47" s="65"/>
      <c r="E47" s="65"/>
      <c r="G47" s="63"/>
    </row>
    <row r="48" spans="1:7" ht="15" customHeight="1" x14ac:dyDescent="0.35">
      <c r="A48" s="6" t="s">
        <v>666</v>
      </c>
      <c r="B48" s="19"/>
      <c r="C48" s="14"/>
      <c r="D48" s="14"/>
      <c r="E48" s="14"/>
      <c r="F48" s="5"/>
      <c r="G48" s="63"/>
    </row>
    <row r="49" spans="1:9" ht="15" customHeight="1" x14ac:dyDescent="0.25">
      <c r="A49" s="61" t="s">
        <v>218</v>
      </c>
      <c r="B49" s="69" t="s">
        <v>741</v>
      </c>
      <c r="C49" s="66">
        <v>95</v>
      </c>
      <c r="D49" s="66"/>
      <c r="E49" s="66">
        <v>95</v>
      </c>
      <c r="F49" s="57">
        <v>100190</v>
      </c>
      <c r="G49" s="74"/>
    </row>
    <row r="50" spans="1:9" ht="15" customHeight="1" x14ac:dyDescent="0.35">
      <c r="C50" s="111"/>
      <c r="D50" s="54"/>
      <c r="E50" s="111"/>
      <c r="F50" s="5"/>
      <c r="G50" s="74"/>
    </row>
    <row r="51" spans="1:9" ht="15" customHeight="1" x14ac:dyDescent="0.35">
      <c r="A51" s="6"/>
      <c r="B51" s="19"/>
      <c r="C51" s="64">
        <f>SUM(C49:C50)</f>
        <v>95</v>
      </c>
      <c r="D51" s="64">
        <f>SUM(D49:D50)</f>
        <v>0</v>
      </c>
      <c r="E51" s="64">
        <f>SUM(E49:E50)</f>
        <v>95</v>
      </c>
      <c r="F51" s="5"/>
      <c r="G51" s="63"/>
    </row>
    <row r="52" spans="1:9" ht="15" customHeight="1" x14ac:dyDescent="0.35">
      <c r="A52" s="6"/>
      <c r="B52" s="19"/>
      <c r="C52" s="65"/>
      <c r="D52" s="65"/>
      <c r="E52" s="65"/>
      <c r="F52" s="5"/>
      <c r="G52" s="63"/>
    </row>
    <row r="53" spans="1:9" ht="15" customHeight="1" x14ac:dyDescent="0.25">
      <c r="C53" s="65"/>
      <c r="D53" s="65"/>
      <c r="E53" s="65"/>
      <c r="G53" s="63"/>
      <c r="I53" s="79"/>
    </row>
    <row r="54" spans="1:9" ht="15" customHeight="1" x14ac:dyDescent="0.25">
      <c r="C54" s="54"/>
      <c r="D54" s="54"/>
      <c r="E54" s="54"/>
      <c r="F54" s="54"/>
      <c r="G54" s="54"/>
    </row>
    <row r="55" spans="1:9" ht="15" customHeight="1" x14ac:dyDescent="0.25">
      <c r="B55" s="92" t="s">
        <v>114</v>
      </c>
      <c r="C55" s="64">
        <f>SUM(+C7+C37+C27+C16+C32+C42+C46+C51)</f>
        <v>2337.5900000000006</v>
      </c>
      <c r="D55" s="64">
        <f>SUM(+D7+D37+D27+D16+D32+D42+D46+D51)</f>
        <v>179.1</v>
      </c>
      <c r="E55" s="64">
        <f>SUM(+E7+E37+E27+E16+E32+E42+E46+E51)</f>
        <v>2516.6900000000005</v>
      </c>
      <c r="G55" s="54"/>
    </row>
    <row r="56" spans="1:9" ht="15" customHeight="1" x14ac:dyDescent="0.25">
      <c r="B56" s="93"/>
      <c r="C56" s="65"/>
      <c r="D56" s="65"/>
      <c r="E56" s="65"/>
      <c r="G56" s="54"/>
    </row>
    <row r="57" spans="1:9" ht="15" customHeight="1" x14ac:dyDescent="0.25">
      <c r="A57" s="98" t="s">
        <v>724</v>
      </c>
      <c r="B57" s="99"/>
      <c r="C57" s="62"/>
      <c r="G57" s="54"/>
    </row>
    <row r="58" spans="1:9" ht="15" customHeight="1" x14ac:dyDescent="0.25">
      <c r="A58" s="98"/>
      <c r="B58" s="99"/>
      <c r="C58" s="62"/>
      <c r="G58" s="54"/>
    </row>
    <row r="59" spans="1:9" ht="15" customHeight="1" x14ac:dyDescent="0.25">
      <c r="A59" s="102"/>
      <c r="B59" s="99"/>
      <c r="C59" s="62"/>
    </row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spans="1:9" ht="15" customHeight="1" x14ac:dyDescent="0.25"/>
    <row r="66" spans="1:9" ht="15" customHeight="1" x14ac:dyDescent="0.25"/>
    <row r="67" spans="1:9" ht="15" customHeight="1" x14ac:dyDescent="0.25"/>
    <row r="68" spans="1:9" ht="15" customHeight="1" x14ac:dyDescent="0.25"/>
    <row r="69" spans="1:9" ht="15" customHeight="1" x14ac:dyDescent="0.25"/>
    <row r="70" spans="1:9" ht="15" customHeight="1" x14ac:dyDescent="0.25"/>
    <row r="71" spans="1:9" ht="15" customHeight="1" x14ac:dyDescent="0.25"/>
    <row r="72" spans="1:9" ht="15" customHeight="1" x14ac:dyDescent="0.25">
      <c r="H72" s="88"/>
    </row>
    <row r="73" spans="1:9" ht="15" customHeight="1" x14ac:dyDescent="0.25">
      <c r="I73" s="88"/>
    </row>
    <row r="74" spans="1:9" ht="15" customHeight="1" x14ac:dyDescent="0.25">
      <c r="I74" s="88"/>
    </row>
    <row r="75" spans="1:9" s="88" customFormat="1" ht="15" customHeight="1" x14ac:dyDescent="0.25">
      <c r="A75" s="54"/>
      <c r="B75" s="54"/>
      <c r="C75" s="56"/>
      <c r="D75" s="56"/>
      <c r="E75" s="56"/>
      <c r="F75" s="57"/>
      <c r="G75" s="53"/>
      <c r="H75" s="54"/>
      <c r="I75" s="54"/>
    </row>
    <row r="76" spans="1:9" s="88" customFormat="1" x14ac:dyDescent="0.25">
      <c r="A76" s="54"/>
      <c r="B76" s="54"/>
      <c r="C76" s="56"/>
      <c r="D76" s="56"/>
      <c r="E76" s="56"/>
      <c r="F76" s="57"/>
      <c r="G76" s="53"/>
      <c r="H76" s="54"/>
      <c r="I76" s="54"/>
    </row>
    <row r="77" spans="1:9" s="88" customFormat="1" x14ac:dyDescent="0.25">
      <c r="A77" s="54"/>
      <c r="B77" s="54"/>
      <c r="C77" s="56"/>
      <c r="D77" s="56"/>
      <c r="E77" s="56"/>
      <c r="F77" s="57"/>
      <c r="G77" s="53"/>
      <c r="H77" s="54"/>
      <c r="I77" s="5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B30" sqref="B30"/>
    </sheetView>
  </sheetViews>
  <sheetFormatPr defaultColWidth="8.8984375" defaultRowHeight="16.149999999999999" x14ac:dyDescent="0.35"/>
  <cols>
    <col min="1" max="1" width="4.3984375" style="1" customWidth="1"/>
    <col min="2" max="2" width="51" style="2" customWidth="1"/>
    <col min="3" max="3" width="62.3984375" style="2" customWidth="1"/>
    <col min="4" max="4" width="15.3984375" style="4" customWidth="1"/>
    <col min="5" max="5" width="14.09765625" style="4" customWidth="1"/>
    <col min="6" max="6" width="15.69921875" style="4" customWidth="1"/>
    <col min="7" max="7" width="10.69921875" style="5" customWidth="1"/>
    <col min="8" max="8" width="13" style="1" customWidth="1"/>
    <col min="9" max="9" width="3.09765625" style="2" customWidth="1"/>
    <col min="10" max="256" width="8.8984375" style="2"/>
    <col min="257" max="257" width="4.3984375" style="2" customWidth="1"/>
    <col min="258" max="258" width="51" style="2" customWidth="1"/>
    <col min="259" max="259" width="62.3984375" style="2" customWidth="1"/>
    <col min="260" max="260" width="15.3984375" style="2" customWidth="1"/>
    <col min="261" max="261" width="14.09765625" style="2" customWidth="1"/>
    <col min="262" max="262" width="15.69921875" style="2" customWidth="1"/>
    <col min="263" max="263" width="10.69921875" style="2" customWidth="1"/>
    <col min="264" max="264" width="13" style="2" customWidth="1"/>
    <col min="265" max="265" width="3.09765625" style="2" customWidth="1"/>
    <col min="266" max="512" width="8.8984375" style="2"/>
    <col min="513" max="513" width="4.3984375" style="2" customWidth="1"/>
    <col min="514" max="514" width="51" style="2" customWidth="1"/>
    <col min="515" max="515" width="62.3984375" style="2" customWidth="1"/>
    <col min="516" max="516" width="15.3984375" style="2" customWidth="1"/>
    <col min="517" max="517" width="14.09765625" style="2" customWidth="1"/>
    <col min="518" max="518" width="15.69921875" style="2" customWidth="1"/>
    <col min="519" max="519" width="10.69921875" style="2" customWidth="1"/>
    <col min="520" max="520" width="13" style="2" customWidth="1"/>
    <col min="521" max="521" width="3.09765625" style="2" customWidth="1"/>
    <col min="522" max="768" width="8.8984375" style="2"/>
    <col min="769" max="769" width="4.3984375" style="2" customWidth="1"/>
    <col min="770" max="770" width="51" style="2" customWidth="1"/>
    <col min="771" max="771" width="62.3984375" style="2" customWidth="1"/>
    <col min="772" max="772" width="15.3984375" style="2" customWidth="1"/>
    <col min="773" max="773" width="14.09765625" style="2" customWidth="1"/>
    <col min="774" max="774" width="15.69921875" style="2" customWidth="1"/>
    <col min="775" max="775" width="10.69921875" style="2" customWidth="1"/>
    <col min="776" max="776" width="13" style="2" customWidth="1"/>
    <col min="777" max="777" width="3.09765625" style="2" customWidth="1"/>
    <col min="778" max="1024" width="8.8984375" style="2"/>
    <col min="1025" max="1025" width="4.3984375" style="2" customWidth="1"/>
    <col min="1026" max="1026" width="51" style="2" customWidth="1"/>
    <col min="1027" max="1027" width="62.3984375" style="2" customWidth="1"/>
    <col min="1028" max="1028" width="15.3984375" style="2" customWidth="1"/>
    <col min="1029" max="1029" width="14.09765625" style="2" customWidth="1"/>
    <col min="1030" max="1030" width="15.69921875" style="2" customWidth="1"/>
    <col min="1031" max="1031" width="10.69921875" style="2" customWidth="1"/>
    <col min="1032" max="1032" width="13" style="2" customWidth="1"/>
    <col min="1033" max="1033" width="3.09765625" style="2" customWidth="1"/>
    <col min="1034" max="1280" width="8.8984375" style="2"/>
    <col min="1281" max="1281" width="4.3984375" style="2" customWidth="1"/>
    <col min="1282" max="1282" width="51" style="2" customWidth="1"/>
    <col min="1283" max="1283" width="62.3984375" style="2" customWidth="1"/>
    <col min="1284" max="1284" width="15.3984375" style="2" customWidth="1"/>
    <col min="1285" max="1285" width="14.09765625" style="2" customWidth="1"/>
    <col min="1286" max="1286" width="15.69921875" style="2" customWidth="1"/>
    <col min="1287" max="1287" width="10.69921875" style="2" customWidth="1"/>
    <col min="1288" max="1288" width="13" style="2" customWidth="1"/>
    <col min="1289" max="1289" width="3.09765625" style="2" customWidth="1"/>
    <col min="1290" max="1536" width="8.8984375" style="2"/>
    <col min="1537" max="1537" width="4.3984375" style="2" customWidth="1"/>
    <col min="1538" max="1538" width="51" style="2" customWidth="1"/>
    <col min="1539" max="1539" width="62.3984375" style="2" customWidth="1"/>
    <col min="1540" max="1540" width="15.3984375" style="2" customWidth="1"/>
    <col min="1541" max="1541" width="14.09765625" style="2" customWidth="1"/>
    <col min="1542" max="1542" width="15.69921875" style="2" customWidth="1"/>
    <col min="1543" max="1543" width="10.69921875" style="2" customWidth="1"/>
    <col min="1544" max="1544" width="13" style="2" customWidth="1"/>
    <col min="1545" max="1545" width="3.09765625" style="2" customWidth="1"/>
    <col min="1546" max="1792" width="8.8984375" style="2"/>
    <col min="1793" max="1793" width="4.3984375" style="2" customWidth="1"/>
    <col min="1794" max="1794" width="51" style="2" customWidth="1"/>
    <col min="1795" max="1795" width="62.3984375" style="2" customWidth="1"/>
    <col min="1796" max="1796" width="15.3984375" style="2" customWidth="1"/>
    <col min="1797" max="1797" width="14.09765625" style="2" customWidth="1"/>
    <col min="1798" max="1798" width="15.69921875" style="2" customWidth="1"/>
    <col min="1799" max="1799" width="10.69921875" style="2" customWidth="1"/>
    <col min="1800" max="1800" width="13" style="2" customWidth="1"/>
    <col min="1801" max="1801" width="3.09765625" style="2" customWidth="1"/>
    <col min="1802" max="2048" width="8.8984375" style="2"/>
    <col min="2049" max="2049" width="4.3984375" style="2" customWidth="1"/>
    <col min="2050" max="2050" width="51" style="2" customWidth="1"/>
    <col min="2051" max="2051" width="62.3984375" style="2" customWidth="1"/>
    <col min="2052" max="2052" width="15.3984375" style="2" customWidth="1"/>
    <col min="2053" max="2053" width="14.09765625" style="2" customWidth="1"/>
    <col min="2054" max="2054" width="15.69921875" style="2" customWidth="1"/>
    <col min="2055" max="2055" width="10.69921875" style="2" customWidth="1"/>
    <col min="2056" max="2056" width="13" style="2" customWidth="1"/>
    <col min="2057" max="2057" width="3.09765625" style="2" customWidth="1"/>
    <col min="2058" max="2304" width="8.8984375" style="2"/>
    <col min="2305" max="2305" width="4.3984375" style="2" customWidth="1"/>
    <col min="2306" max="2306" width="51" style="2" customWidth="1"/>
    <col min="2307" max="2307" width="62.3984375" style="2" customWidth="1"/>
    <col min="2308" max="2308" width="15.3984375" style="2" customWidth="1"/>
    <col min="2309" max="2309" width="14.09765625" style="2" customWidth="1"/>
    <col min="2310" max="2310" width="15.69921875" style="2" customWidth="1"/>
    <col min="2311" max="2311" width="10.69921875" style="2" customWidth="1"/>
    <col min="2312" max="2312" width="13" style="2" customWidth="1"/>
    <col min="2313" max="2313" width="3.09765625" style="2" customWidth="1"/>
    <col min="2314" max="2560" width="8.8984375" style="2"/>
    <col min="2561" max="2561" width="4.3984375" style="2" customWidth="1"/>
    <col min="2562" max="2562" width="51" style="2" customWidth="1"/>
    <col min="2563" max="2563" width="62.3984375" style="2" customWidth="1"/>
    <col min="2564" max="2564" width="15.3984375" style="2" customWidth="1"/>
    <col min="2565" max="2565" width="14.09765625" style="2" customWidth="1"/>
    <col min="2566" max="2566" width="15.69921875" style="2" customWidth="1"/>
    <col min="2567" max="2567" width="10.69921875" style="2" customWidth="1"/>
    <col min="2568" max="2568" width="13" style="2" customWidth="1"/>
    <col min="2569" max="2569" width="3.09765625" style="2" customWidth="1"/>
    <col min="2570" max="2816" width="8.8984375" style="2"/>
    <col min="2817" max="2817" width="4.3984375" style="2" customWidth="1"/>
    <col min="2818" max="2818" width="51" style="2" customWidth="1"/>
    <col min="2819" max="2819" width="62.3984375" style="2" customWidth="1"/>
    <col min="2820" max="2820" width="15.3984375" style="2" customWidth="1"/>
    <col min="2821" max="2821" width="14.09765625" style="2" customWidth="1"/>
    <col min="2822" max="2822" width="15.69921875" style="2" customWidth="1"/>
    <col min="2823" max="2823" width="10.69921875" style="2" customWidth="1"/>
    <col min="2824" max="2824" width="13" style="2" customWidth="1"/>
    <col min="2825" max="2825" width="3.09765625" style="2" customWidth="1"/>
    <col min="2826" max="3072" width="8.8984375" style="2"/>
    <col min="3073" max="3073" width="4.3984375" style="2" customWidth="1"/>
    <col min="3074" max="3074" width="51" style="2" customWidth="1"/>
    <col min="3075" max="3075" width="62.3984375" style="2" customWidth="1"/>
    <col min="3076" max="3076" width="15.3984375" style="2" customWidth="1"/>
    <col min="3077" max="3077" width="14.09765625" style="2" customWidth="1"/>
    <col min="3078" max="3078" width="15.69921875" style="2" customWidth="1"/>
    <col min="3079" max="3079" width="10.69921875" style="2" customWidth="1"/>
    <col min="3080" max="3080" width="13" style="2" customWidth="1"/>
    <col min="3081" max="3081" width="3.09765625" style="2" customWidth="1"/>
    <col min="3082" max="3328" width="8.8984375" style="2"/>
    <col min="3329" max="3329" width="4.3984375" style="2" customWidth="1"/>
    <col min="3330" max="3330" width="51" style="2" customWidth="1"/>
    <col min="3331" max="3331" width="62.3984375" style="2" customWidth="1"/>
    <col min="3332" max="3332" width="15.3984375" style="2" customWidth="1"/>
    <col min="3333" max="3333" width="14.09765625" style="2" customWidth="1"/>
    <col min="3334" max="3334" width="15.69921875" style="2" customWidth="1"/>
    <col min="3335" max="3335" width="10.69921875" style="2" customWidth="1"/>
    <col min="3336" max="3336" width="13" style="2" customWidth="1"/>
    <col min="3337" max="3337" width="3.09765625" style="2" customWidth="1"/>
    <col min="3338" max="3584" width="8.8984375" style="2"/>
    <col min="3585" max="3585" width="4.3984375" style="2" customWidth="1"/>
    <col min="3586" max="3586" width="51" style="2" customWidth="1"/>
    <col min="3587" max="3587" width="62.3984375" style="2" customWidth="1"/>
    <col min="3588" max="3588" width="15.3984375" style="2" customWidth="1"/>
    <col min="3589" max="3589" width="14.09765625" style="2" customWidth="1"/>
    <col min="3590" max="3590" width="15.69921875" style="2" customWidth="1"/>
    <col min="3591" max="3591" width="10.69921875" style="2" customWidth="1"/>
    <col min="3592" max="3592" width="13" style="2" customWidth="1"/>
    <col min="3593" max="3593" width="3.09765625" style="2" customWidth="1"/>
    <col min="3594" max="3840" width="8.8984375" style="2"/>
    <col min="3841" max="3841" width="4.3984375" style="2" customWidth="1"/>
    <col min="3842" max="3842" width="51" style="2" customWidth="1"/>
    <col min="3843" max="3843" width="62.3984375" style="2" customWidth="1"/>
    <col min="3844" max="3844" width="15.3984375" style="2" customWidth="1"/>
    <col min="3845" max="3845" width="14.09765625" style="2" customWidth="1"/>
    <col min="3846" max="3846" width="15.69921875" style="2" customWidth="1"/>
    <col min="3847" max="3847" width="10.69921875" style="2" customWidth="1"/>
    <col min="3848" max="3848" width="13" style="2" customWidth="1"/>
    <col min="3849" max="3849" width="3.09765625" style="2" customWidth="1"/>
    <col min="3850" max="4096" width="8.8984375" style="2"/>
    <col min="4097" max="4097" width="4.3984375" style="2" customWidth="1"/>
    <col min="4098" max="4098" width="51" style="2" customWidth="1"/>
    <col min="4099" max="4099" width="62.3984375" style="2" customWidth="1"/>
    <col min="4100" max="4100" width="15.3984375" style="2" customWidth="1"/>
    <col min="4101" max="4101" width="14.09765625" style="2" customWidth="1"/>
    <col min="4102" max="4102" width="15.69921875" style="2" customWidth="1"/>
    <col min="4103" max="4103" width="10.69921875" style="2" customWidth="1"/>
    <col min="4104" max="4104" width="13" style="2" customWidth="1"/>
    <col min="4105" max="4105" width="3.09765625" style="2" customWidth="1"/>
    <col min="4106" max="4352" width="8.8984375" style="2"/>
    <col min="4353" max="4353" width="4.3984375" style="2" customWidth="1"/>
    <col min="4354" max="4354" width="51" style="2" customWidth="1"/>
    <col min="4355" max="4355" width="62.3984375" style="2" customWidth="1"/>
    <col min="4356" max="4356" width="15.3984375" style="2" customWidth="1"/>
    <col min="4357" max="4357" width="14.09765625" style="2" customWidth="1"/>
    <col min="4358" max="4358" width="15.69921875" style="2" customWidth="1"/>
    <col min="4359" max="4359" width="10.69921875" style="2" customWidth="1"/>
    <col min="4360" max="4360" width="13" style="2" customWidth="1"/>
    <col min="4361" max="4361" width="3.09765625" style="2" customWidth="1"/>
    <col min="4362" max="4608" width="8.8984375" style="2"/>
    <col min="4609" max="4609" width="4.3984375" style="2" customWidth="1"/>
    <col min="4610" max="4610" width="51" style="2" customWidth="1"/>
    <col min="4611" max="4611" width="62.3984375" style="2" customWidth="1"/>
    <col min="4612" max="4612" width="15.3984375" style="2" customWidth="1"/>
    <col min="4613" max="4613" width="14.09765625" style="2" customWidth="1"/>
    <col min="4614" max="4614" width="15.69921875" style="2" customWidth="1"/>
    <col min="4615" max="4615" width="10.69921875" style="2" customWidth="1"/>
    <col min="4616" max="4616" width="13" style="2" customWidth="1"/>
    <col min="4617" max="4617" width="3.09765625" style="2" customWidth="1"/>
    <col min="4618" max="4864" width="8.8984375" style="2"/>
    <col min="4865" max="4865" width="4.3984375" style="2" customWidth="1"/>
    <col min="4866" max="4866" width="51" style="2" customWidth="1"/>
    <col min="4867" max="4867" width="62.3984375" style="2" customWidth="1"/>
    <col min="4868" max="4868" width="15.3984375" style="2" customWidth="1"/>
    <col min="4869" max="4869" width="14.09765625" style="2" customWidth="1"/>
    <col min="4870" max="4870" width="15.69921875" style="2" customWidth="1"/>
    <col min="4871" max="4871" width="10.69921875" style="2" customWidth="1"/>
    <col min="4872" max="4872" width="13" style="2" customWidth="1"/>
    <col min="4873" max="4873" width="3.09765625" style="2" customWidth="1"/>
    <col min="4874" max="5120" width="8.8984375" style="2"/>
    <col min="5121" max="5121" width="4.3984375" style="2" customWidth="1"/>
    <col min="5122" max="5122" width="51" style="2" customWidth="1"/>
    <col min="5123" max="5123" width="62.3984375" style="2" customWidth="1"/>
    <col min="5124" max="5124" width="15.3984375" style="2" customWidth="1"/>
    <col min="5125" max="5125" width="14.09765625" style="2" customWidth="1"/>
    <col min="5126" max="5126" width="15.69921875" style="2" customWidth="1"/>
    <col min="5127" max="5127" width="10.69921875" style="2" customWidth="1"/>
    <col min="5128" max="5128" width="13" style="2" customWidth="1"/>
    <col min="5129" max="5129" width="3.09765625" style="2" customWidth="1"/>
    <col min="5130" max="5376" width="8.8984375" style="2"/>
    <col min="5377" max="5377" width="4.3984375" style="2" customWidth="1"/>
    <col min="5378" max="5378" width="51" style="2" customWidth="1"/>
    <col min="5379" max="5379" width="62.3984375" style="2" customWidth="1"/>
    <col min="5380" max="5380" width="15.3984375" style="2" customWidth="1"/>
    <col min="5381" max="5381" width="14.09765625" style="2" customWidth="1"/>
    <col min="5382" max="5382" width="15.69921875" style="2" customWidth="1"/>
    <col min="5383" max="5383" width="10.69921875" style="2" customWidth="1"/>
    <col min="5384" max="5384" width="13" style="2" customWidth="1"/>
    <col min="5385" max="5385" width="3.09765625" style="2" customWidth="1"/>
    <col min="5386" max="5632" width="8.8984375" style="2"/>
    <col min="5633" max="5633" width="4.3984375" style="2" customWidth="1"/>
    <col min="5634" max="5634" width="51" style="2" customWidth="1"/>
    <col min="5635" max="5635" width="62.3984375" style="2" customWidth="1"/>
    <col min="5636" max="5636" width="15.3984375" style="2" customWidth="1"/>
    <col min="5637" max="5637" width="14.09765625" style="2" customWidth="1"/>
    <col min="5638" max="5638" width="15.69921875" style="2" customWidth="1"/>
    <col min="5639" max="5639" width="10.69921875" style="2" customWidth="1"/>
    <col min="5640" max="5640" width="13" style="2" customWidth="1"/>
    <col min="5641" max="5641" width="3.09765625" style="2" customWidth="1"/>
    <col min="5642" max="5888" width="8.8984375" style="2"/>
    <col min="5889" max="5889" width="4.3984375" style="2" customWidth="1"/>
    <col min="5890" max="5890" width="51" style="2" customWidth="1"/>
    <col min="5891" max="5891" width="62.3984375" style="2" customWidth="1"/>
    <col min="5892" max="5892" width="15.3984375" style="2" customWidth="1"/>
    <col min="5893" max="5893" width="14.09765625" style="2" customWidth="1"/>
    <col min="5894" max="5894" width="15.69921875" style="2" customWidth="1"/>
    <col min="5895" max="5895" width="10.69921875" style="2" customWidth="1"/>
    <col min="5896" max="5896" width="13" style="2" customWidth="1"/>
    <col min="5897" max="5897" width="3.09765625" style="2" customWidth="1"/>
    <col min="5898" max="6144" width="8.8984375" style="2"/>
    <col min="6145" max="6145" width="4.3984375" style="2" customWidth="1"/>
    <col min="6146" max="6146" width="51" style="2" customWidth="1"/>
    <col min="6147" max="6147" width="62.3984375" style="2" customWidth="1"/>
    <col min="6148" max="6148" width="15.3984375" style="2" customWidth="1"/>
    <col min="6149" max="6149" width="14.09765625" style="2" customWidth="1"/>
    <col min="6150" max="6150" width="15.69921875" style="2" customWidth="1"/>
    <col min="6151" max="6151" width="10.69921875" style="2" customWidth="1"/>
    <col min="6152" max="6152" width="13" style="2" customWidth="1"/>
    <col min="6153" max="6153" width="3.09765625" style="2" customWidth="1"/>
    <col min="6154" max="6400" width="8.8984375" style="2"/>
    <col min="6401" max="6401" width="4.3984375" style="2" customWidth="1"/>
    <col min="6402" max="6402" width="51" style="2" customWidth="1"/>
    <col min="6403" max="6403" width="62.3984375" style="2" customWidth="1"/>
    <col min="6404" max="6404" width="15.3984375" style="2" customWidth="1"/>
    <col min="6405" max="6405" width="14.09765625" style="2" customWidth="1"/>
    <col min="6406" max="6406" width="15.69921875" style="2" customWidth="1"/>
    <col min="6407" max="6407" width="10.69921875" style="2" customWidth="1"/>
    <col min="6408" max="6408" width="13" style="2" customWidth="1"/>
    <col min="6409" max="6409" width="3.09765625" style="2" customWidth="1"/>
    <col min="6410" max="6656" width="8.8984375" style="2"/>
    <col min="6657" max="6657" width="4.3984375" style="2" customWidth="1"/>
    <col min="6658" max="6658" width="51" style="2" customWidth="1"/>
    <col min="6659" max="6659" width="62.3984375" style="2" customWidth="1"/>
    <col min="6660" max="6660" width="15.3984375" style="2" customWidth="1"/>
    <col min="6661" max="6661" width="14.09765625" style="2" customWidth="1"/>
    <col min="6662" max="6662" width="15.69921875" style="2" customWidth="1"/>
    <col min="6663" max="6663" width="10.69921875" style="2" customWidth="1"/>
    <col min="6664" max="6664" width="13" style="2" customWidth="1"/>
    <col min="6665" max="6665" width="3.09765625" style="2" customWidth="1"/>
    <col min="6666" max="6912" width="8.8984375" style="2"/>
    <col min="6913" max="6913" width="4.3984375" style="2" customWidth="1"/>
    <col min="6914" max="6914" width="51" style="2" customWidth="1"/>
    <col min="6915" max="6915" width="62.3984375" style="2" customWidth="1"/>
    <col min="6916" max="6916" width="15.3984375" style="2" customWidth="1"/>
    <col min="6917" max="6917" width="14.09765625" style="2" customWidth="1"/>
    <col min="6918" max="6918" width="15.69921875" style="2" customWidth="1"/>
    <col min="6919" max="6919" width="10.69921875" style="2" customWidth="1"/>
    <col min="6920" max="6920" width="13" style="2" customWidth="1"/>
    <col min="6921" max="6921" width="3.09765625" style="2" customWidth="1"/>
    <col min="6922" max="7168" width="8.8984375" style="2"/>
    <col min="7169" max="7169" width="4.3984375" style="2" customWidth="1"/>
    <col min="7170" max="7170" width="51" style="2" customWidth="1"/>
    <col min="7171" max="7171" width="62.3984375" style="2" customWidth="1"/>
    <col min="7172" max="7172" width="15.3984375" style="2" customWidth="1"/>
    <col min="7173" max="7173" width="14.09765625" style="2" customWidth="1"/>
    <col min="7174" max="7174" width="15.69921875" style="2" customWidth="1"/>
    <col min="7175" max="7175" width="10.69921875" style="2" customWidth="1"/>
    <col min="7176" max="7176" width="13" style="2" customWidth="1"/>
    <col min="7177" max="7177" width="3.09765625" style="2" customWidth="1"/>
    <col min="7178" max="7424" width="8.8984375" style="2"/>
    <col min="7425" max="7425" width="4.3984375" style="2" customWidth="1"/>
    <col min="7426" max="7426" width="51" style="2" customWidth="1"/>
    <col min="7427" max="7427" width="62.3984375" style="2" customWidth="1"/>
    <col min="7428" max="7428" width="15.3984375" style="2" customWidth="1"/>
    <col min="7429" max="7429" width="14.09765625" style="2" customWidth="1"/>
    <col min="7430" max="7430" width="15.69921875" style="2" customWidth="1"/>
    <col min="7431" max="7431" width="10.69921875" style="2" customWidth="1"/>
    <col min="7432" max="7432" width="13" style="2" customWidth="1"/>
    <col min="7433" max="7433" width="3.09765625" style="2" customWidth="1"/>
    <col min="7434" max="7680" width="8.8984375" style="2"/>
    <col min="7681" max="7681" width="4.3984375" style="2" customWidth="1"/>
    <col min="7682" max="7682" width="51" style="2" customWidth="1"/>
    <col min="7683" max="7683" width="62.3984375" style="2" customWidth="1"/>
    <col min="7684" max="7684" width="15.3984375" style="2" customWidth="1"/>
    <col min="7685" max="7685" width="14.09765625" style="2" customWidth="1"/>
    <col min="7686" max="7686" width="15.69921875" style="2" customWidth="1"/>
    <col min="7687" max="7687" width="10.69921875" style="2" customWidth="1"/>
    <col min="7688" max="7688" width="13" style="2" customWidth="1"/>
    <col min="7689" max="7689" width="3.09765625" style="2" customWidth="1"/>
    <col min="7690" max="7936" width="8.8984375" style="2"/>
    <col min="7937" max="7937" width="4.3984375" style="2" customWidth="1"/>
    <col min="7938" max="7938" width="51" style="2" customWidth="1"/>
    <col min="7939" max="7939" width="62.3984375" style="2" customWidth="1"/>
    <col min="7940" max="7940" width="15.3984375" style="2" customWidth="1"/>
    <col min="7941" max="7941" width="14.09765625" style="2" customWidth="1"/>
    <col min="7942" max="7942" width="15.69921875" style="2" customWidth="1"/>
    <col min="7943" max="7943" width="10.69921875" style="2" customWidth="1"/>
    <col min="7944" max="7944" width="13" style="2" customWidth="1"/>
    <col min="7945" max="7945" width="3.09765625" style="2" customWidth="1"/>
    <col min="7946" max="8192" width="8.8984375" style="2"/>
    <col min="8193" max="8193" width="4.3984375" style="2" customWidth="1"/>
    <col min="8194" max="8194" width="51" style="2" customWidth="1"/>
    <col min="8195" max="8195" width="62.3984375" style="2" customWidth="1"/>
    <col min="8196" max="8196" width="15.3984375" style="2" customWidth="1"/>
    <col min="8197" max="8197" width="14.09765625" style="2" customWidth="1"/>
    <col min="8198" max="8198" width="15.69921875" style="2" customWidth="1"/>
    <col min="8199" max="8199" width="10.69921875" style="2" customWidth="1"/>
    <col min="8200" max="8200" width="13" style="2" customWidth="1"/>
    <col min="8201" max="8201" width="3.09765625" style="2" customWidth="1"/>
    <col min="8202" max="8448" width="8.8984375" style="2"/>
    <col min="8449" max="8449" width="4.3984375" style="2" customWidth="1"/>
    <col min="8450" max="8450" width="51" style="2" customWidth="1"/>
    <col min="8451" max="8451" width="62.3984375" style="2" customWidth="1"/>
    <col min="8452" max="8452" width="15.3984375" style="2" customWidth="1"/>
    <col min="8453" max="8453" width="14.09765625" style="2" customWidth="1"/>
    <col min="8454" max="8454" width="15.69921875" style="2" customWidth="1"/>
    <col min="8455" max="8455" width="10.69921875" style="2" customWidth="1"/>
    <col min="8456" max="8456" width="13" style="2" customWidth="1"/>
    <col min="8457" max="8457" width="3.09765625" style="2" customWidth="1"/>
    <col min="8458" max="8704" width="8.8984375" style="2"/>
    <col min="8705" max="8705" width="4.3984375" style="2" customWidth="1"/>
    <col min="8706" max="8706" width="51" style="2" customWidth="1"/>
    <col min="8707" max="8707" width="62.3984375" style="2" customWidth="1"/>
    <col min="8708" max="8708" width="15.3984375" style="2" customWidth="1"/>
    <col min="8709" max="8709" width="14.09765625" style="2" customWidth="1"/>
    <col min="8710" max="8710" width="15.69921875" style="2" customWidth="1"/>
    <col min="8711" max="8711" width="10.69921875" style="2" customWidth="1"/>
    <col min="8712" max="8712" width="13" style="2" customWidth="1"/>
    <col min="8713" max="8713" width="3.09765625" style="2" customWidth="1"/>
    <col min="8714" max="8960" width="8.8984375" style="2"/>
    <col min="8961" max="8961" width="4.3984375" style="2" customWidth="1"/>
    <col min="8962" max="8962" width="51" style="2" customWidth="1"/>
    <col min="8963" max="8963" width="62.3984375" style="2" customWidth="1"/>
    <col min="8964" max="8964" width="15.3984375" style="2" customWidth="1"/>
    <col min="8965" max="8965" width="14.09765625" style="2" customWidth="1"/>
    <col min="8966" max="8966" width="15.69921875" style="2" customWidth="1"/>
    <col min="8967" max="8967" width="10.69921875" style="2" customWidth="1"/>
    <col min="8968" max="8968" width="13" style="2" customWidth="1"/>
    <col min="8969" max="8969" width="3.09765625" style="2" customWidth="1"/>
    <col min="8970" max="9216" width="8.8984375" style="2"/>
    <col min="9217" max="9217" width="4.3984375" style="2" customWidth="1"/>
    <col min="9218" max="9218" width="51" style="2" customWidth="1"/>
    <col min="9219" max="9219" width="62.3984375" style="2" customWidth="1"/>
    <col min="9220" max="9220" width="15.3984375" style="2" customWidth="1"/>
    <col min="9221" max="9221" width="14.09765625" style="2" customWidth="1"/>
    <col min="9222" max="9222" width="15.69921875" style="2" customWidth="1"/>
    <col min="9223" max="9223" width="10.69921875" style="2" customWidth="1"/>
    <col min="9224" max="9224" width="13" style="2" customWidth="1"/>
    <col min="9225" max="9225" width="3.09765625" style="2" customWidth="1"/>
    <col min="9226" max="9472" width="8.8984375" style="2"/>
    <col min="9473" max="9473" width="4.3984375" style="2" customWidth="1"/>
    <col min="9474" max="9474" width="51" style="2" customWidth="1"/>
    <col min="9475" max="9475" width="62.3984375" style="2" customWidth="1"/>
    <col min="9476" max="9476" width="15.3984375" style="2" customWidth="1"/>
    <col min="9477" max="9477" width="14.09765625" style="2" customWidth="1"/>
    <col min="9478" max="9478" width="15.69921875" style="2" customWidth="1"/>
    <col min="9479" max="9479" width="10.69921875" style="2" customWidth="1"/>
    <col min="9480" max="9480" width="13" style="2" customWidth="1"/>
    <col min="9481" max="9481" width="3.09765625" style="2" customWidth="1"/>
    <col min="9482" max="9728" width="8.8984375" style="2"/>
    <col min="9729" max="9729" width="4.3984375" style="2" customWidth="1"/>
    <col min="9730" max="9730" width="51" style="2" customWidth="1"/>
    <col min="9731" max="9731" width="62.3984375" style="2" customWidth="1"/>
    <col min="9732" max="9732" width="15.3984375" style="2" customWidth="1"/>
    <col min="9733" max="9733" width="14.09765625" style="2" customWidth="1"/>
    <col min="9734" max="9734" width="15.69921875" style="2" customWidth="1"/>
    <col min="9735" max="9735" width="10.69921875" style="2" customWidth="1"/>
    <col min="9736" max="9736" width="13" style="2" customWidth="1"/>
    <col min="9737" max="9737" width="3.09765625" style="2" customWidth="1"/>
    <col min="9738" max="9984" width="8.8984375" style="2"/>
    <col min="9985" max="9985" width="4.3984375" style="2" customWidth="1"/>
    <col min="9986" max="9986" width="51" style="2" customWidth="1"/>
    <col min="9987" max="9987" width="62.3984375" style="2" customWidth="1"/>
    <col min="9988" max="9988" width="15.3984375" style="2" customWidth="1"/>
    <col min="9989" max="9989" width="14.09765625" style="2" customWidth="1"/>
    <col min="9990" max="9990" width="15.69921875" style="2" customWidth="1"/>
    <col min="9991" max="9991" width="10.69921875" style="2" customWidth="1"/>
    <col min="9992" max="9992" width="13" style="2" customWidth="1"/>
    <col min="9993" max="9993" width="3.09765625" style="2" customWidth="1"/>
    <col min="9994" max="10240" width="8.8984375" style="2"/>
    <col min="10241" max="10241" width="4.3984375" style="2" customWidth="1"/>
    <col min="10242" max="10242" width="51" style="2" customWidth="1"/>
    <col min="10243" max="10243" width="62.3984375" style="2" customWidth="1"/>
    <col min="10244" max="10244" width="15.3984375" style="2" customWidth="1"/>
    <col min="10245" max="10245" width="14.09765625" style="2" customWidth="1"/>
    <col min="10246" max="10246" width="15.69921875" style="2" customWidth="1"/>
    <col min="10247" max="10247" width="10.69921875" style="2" customWidth="1"/>
    <col min="10248" max="10248" width="13" style="2" customWidth="1"/>
    <col min="10249" max="10249" width="3.09765625" style="2" customWidth="1"/>
    <col min="10250" max="10496" width="8.8984375" style="2"/>
    <col min="10497" max="10497" width="4.3984375" style="2" customWidth="1"/>
    <col min="10498" max="10498" width="51" style="2" customWidth="1"/>
    <col min="10499" max="10499" width="62.3984375" style="2" customWidth="1"/>
    <col min="10500" max="10500" width="15.3984375" style="2" customWidth="1"/>
    <col min="10501" max="10501" width="14.09765625" style="2" customWidth="1"/>
    <col min="10502" max="10502" width="15.69921875" style="2" customWidth="1"/>
    <col min="10503" max="10503" width="10.69921875" style="2" customWidth="1"/>
    <col min="10504" max="10504" width="13" style="2" customWidth="1"/>
    <col min="10505" max="10505" width="3.09765625" style="2" customWidth="1"/>
    <col min="10506" max="10752" width="8.8984375" style="2"/>
    <col min="10753" max="10753" width="4.3984375" style="2" customWidth="1"/>
    <col min="10754" max="10754" width="51" style="2" customWidth="1"/>
    <col min="10755" max="10755" width="62.3984375" style="2" customWidth="1"/>
    <col min="10756" max="10756" width="15.3984375" style="2" customWidth="1"/>
    <col min="10757" max="10757" width="14.09765625" style="2" customWidth="1"/>
    <col min="10758" max="10758" width="15.69921875" style="2" customWidth="1"/>
    <col min="10759" max="10759" width="10.69921875" style="2" customWidth="1"/>
    <col min="10760" max="10760" width="13" style="2" customWidth="1"/>
    <col min="10761" max="10761" width="3.09765625" style="2" customWidth="1"/>
    <col min="10762" max="11008" width="8.8984375" style="2"/>
    <col min="11009" max="11009" width="4.3984375" style="2" customWidth="1"/>
    <col min="11010" max="11010" width="51" style="2" customWidth="1"/>
    <col min="11011" max="11011" width="62.3984375" style="2" customWidth="1"/>
    <col min="11012" max="11012" width="15.3984375" style="2" customWidth="1"/>
    <col min="11013" max="11013" width="14.09765625" style="2" customWidth="1"/>
    <col min="11014" max="11014" width="15.69921875" style="2" customWidth="1"/>
    <col min="11015" max="11015" width="10.69921875" style="2" customWidth="1"/>
    <col min="11016" max="11016" width="13" style="2" customWidth="1"/>
    <col min="11017" max="11017" width="3.09765625" style="2" customWidth="1"/>
    <col min="11018" max="11264" width="8.8984375" style="2"/>
    <col min="11265" max="11265" width="4.3984375" style="2" customWidth="1"/>
    <col min="11266" max="11266" width="51" style="2" customWidth="1"/>
    <col min="11267" max="11267" width="62.3984375" style="2" customWidth="1"/>
    <col min="11268" max="11268" width="15.3984375" style="2" customWidth="1"/>
    <col min="11269" max="11269" width="14.09765625" style="2" customWidth="1"/>
    <col min="11270" max="11270" width="15.69921875" style="2" customWidth="1"/>
    <col min="11271" max="11271" width="10.69921875" style="2" customWidth="1"/>
    <col min="11272" max="11272" width="13" style="2" customWidth="1"/>
    <col min="11273" max="11273" width="3.09765625" style="2" customWidth="1"/>
    <col min="11274" max="11520" width="8.8984375" style="2"/>
    <col min="11521" max="11521" width="4.3984375" style="2" customWidth="1"/>
    <col min="11522" max="11522" width="51" style="2" customWidth="1"/>
    <col min="11523" max="11523" width="62.3984375" style="2" customWidth="1"/>
    <col min="11524" max="11524" width="15.3984375" style="2" customWidth="1"/>
    <col min="11525" max="11525" width="14.09765625" style="2" customWidth="1"/>
    <col min="11526" max="11526" width="15.69921875" style="2" customWidth="1"/>
    <col min="11527" max="11527" width="10.69921875" style="2" customWidth="1"/>
    <col min="11528" max="11528" width="13" style="2" customWidth="1"/>
    <col min="11529" max="11529" width="3.09765625" style="2" customWidth="1"/>
    <col min="11530" max="11776" width="8.8984375" style="2"/>
    <col min="11777" max="11777" width="4.3984375" style="2" customWidth="1"/>
    <col min="11778" max="11778" width="51" style="2" customWidth="1"/>
    <col min="11779" max="11779" width="62.3984375" style="2" customWidth="1"/>
    <col min="11780" max="11780" width="15.3984375" style="2" customWidth="1"/>
    <col min="11781" max="11781" width="14.09765625" style="2" customWidth="1"/>
    <col min="11782" max="11782" width="15.69921875" style="2" customWidth="1"/>
    <col min="11783" max="11783" width="10.69921875" style="2" customWidth="1"/>
    <col min="11784" max="11784" width="13" style="2" customWidth="1"/>
    <col min="11785" max="11785" width="3.09765625" style="2" customWidth="1"/>
    <col min="11786" max="12032" width="8.8984375" style="2"/>
    <col min="12033" max="12033" width="4.3984375" style="2" customWidth="1"/>
    <col min="12034" max="12034" width="51" style="2" customWidth="1"/>
    <col min="12035" max="12035" width="62.3984375" style="2" customWidth="1"/>
    <col min="12036" max="12036" width="15.3984375" style="2" customWidth="1"/>
    <col min="12037" max="12037" width="14.09765625" style="2" customWidth="1"/>
    <col min="12038" max="12038" width="15.69921875" style="2" customWidth="1"/>
    <col min="12039" max="12039" width="10.69921875" style="2" customWidth="1"/>
    <col min="12040" max="12040" width="13" style="2" customWidth="1"/>
    <col min="12041" max="12041" width="3.09765625" style="2" customWidth="1"/>
    <col min="12042" max="12288" width="8.8984375" style="2"/>
    <col min="12289" max="12289" width="4.3984375" style="2" customWidth="1"/>
    <col min="12290" max="12290" width="51" style="2" customWidth="1"/>
    <col min="12291" max="12291" width="62.3984375" style="2" customWidth="1"/>
    <col min="12292" max="12292" width="15.3984375" style="2" customWidth="1"/>
    <col min="12293" max="12293" width="14.09765625" style="2" customWidth="1"/>
    <col min="12294" max="12294" width="15.69921875" style="2" customWidth="1"/>
    <col min="12295" max="12295" width="10.69921875" style="2" customWidth="1"/>
    <col min="12296" max="12296" width="13" style="2" customWidth="1"/>
    <col min="12297" max="12297" width="3.09765625" style="2" customWidth="1"/>
    <col min="12298" max="12544" width="8.8984375" style="2"/>
    <col min="12545" max="12545" width="4.3984375" style="2" customWidth="1"/>
    <col min="12546" max="12546" width="51" style="2" customWidth="1"/>
    <col min="12547" max="12547" width="62.3984375" style="2" customWidth="1"/>
    <col min="12548" max="12548" width="15.3984375" style="2" customWidth="1"/>
    <col min="12549" max="12549" width="14.09765625" style="2" customWidth="1"/>
    <col min="12550" max="12550" width="15.69921875" style="2" customWidth="1"/>
    <col min="12551" max="12551" width="10.69921875" style="2" customWidth="1"/>
    <col min="12552" max="12552" width="13" style="2" customWidth="1"/>
    <col min="12553" max="12553" width="3.09765625" style="2" customWidth="1"/>
    <col min="12554" max="12800" width="8.8984375" style="2"/>
    <col min="12801" max="12801" width="4.3984375" style="2" customWidth="1"/>
    <col min="12802" max="12802" width="51" style="2" customWidth="1"/>
    <col min="12803" max="12803" width="62.3984375" style="2" customWidth="1"/>
    <col min="12804" max="12804" width="15.3984375" style="2" customWidth="1"/>
    <col min="12805" max="12805" width="14.09765625" style="2" customWidth="1"/>
    <col min="12806" max="12806" width="15.69921875" style="2" customWidth="1"/>
    <col min="12807" max="12807" width="10.69921875" style="2" customWidth="1"/>
    <col min="12808" max="12808" width="13" style="2" customWidth="1"/>
    <col min="12809" max="12809" width="3.09765625" style="2" customWidth="1"/>
    <col min="12810" max="13056" width="8.8984375" style="2"/>
    <col min="13057" max="13057" width="4.3984375" style="2" customWidth="1"/>
    <col min="13058" max="13058" width="51" style="2" customWidth="1"/>
    <col min="13059" max="13059" width="62.3984375" style="2" customWidth="1"/>
    <col min="13060" max="13060" width="15.3984375" style="2" customWidth="1"/>
    <col min="13061" max="13061" width="14.09765625" style="2" customWidth="1"/>
    <col min="13062" max="13062" width="15.69921875" style="2" customWidth="1"/>
    <col min="13063" max="13063" width="10.69921875" style="2" customWidth="1"/>
    <col min="13064" max="13064" width="13" style="2" customWidth="1"/>
    <col min="13065" max="13065" width="3.09765625" style="2" customWidth="1"/>
    <col min="13066" max="13312" width="8.8984375" style="2"/>
    <col min="13313" max="13313" width="4.3984375" style="2" customWidth="1"/>
    <col min="13314" max="13314" width="51" style="2" customWidth="1"/>
    <col min="13315" max="13315" width="62.3984375" style="2" customWidth="1"/>
    <col min="13316" max="13316" width="15.3984375" style="2" customWidth="1"/>
    <col min="13317" max="13317" width="14.09765625" style="2" customWidth="1"/>
    <col min="13318" max="13318" width="15.69921875" style="2" customWidth="1"/>
    <col min="13319" max="13319" width="10.69921875" style="2" customWidth="1"/>
    <col min="13320" max="13320" width="13" style="2" customWidth="1"/>
    <col min="13321" max="13321" width="3.09765625" style="2" customWidth="1"/>
    <col min="13322" max="13568" width="8.8984375" style="2"/>
    <col min="13569" max="13569" width="4.3984375" style="2" customWidth="1"/>
    <col min="13570" max="13570" width="51" style="2" customWidth="1"/>
    <col min="13571" max="13571" width="62.3984375" style="2" customWidth="1"/>
    <col min="13572" max="13572" width="15.3984375" style="2" customWidth="1"/>
    <col min="13573" max="13573" width="14.09765625" style="2" customWidth="1"/>
    <col min="13574" max="13574" width="15.69921875" style="2" customWidth="1"/>
    <col min="13575" max="13575" width="10.69921875" style="2" customWidth="1"/>
    <col min="13576" max="13576" width="13" style="2" customWidth="1"/>
    <col min="13577" max="13577" width="3.09765625" style="2" customWidth="1"/>
    <col min="13578" max="13824" width="8.8984375" style="2"/>
    <col min="13825" max="13825" width="4.3984375" style="2" customWidth="1"/>
    <col min="13826" max="13826" width="51" style="2" customWidth="1"/>
    <col min="13827" max="13827" width="62.3984375" style="2" customWidth="1"/>
    <col min="13828" max="13828" width="15.3984375" style="2" customWidth="1"/>
    <col min="13829" max="13829" width="14.09765625" style="2" customWidth="1"/>
    <col min="13830" max="13830" width="15.69921875" style="2" customWidth="1"/>
    <col min="13831" max="13831" width="10.69921875" style="2" customWidth="1"/>
    <col min="13832" max="13832" width="13" style="2" customWidth="1"/>
    <col min="13833" max="13833" width="3.09765625" style="2" customWidth="1"/>
    <col min="13834" max="14080" width="8.8984375" style="2"/>
    <col min="14081" max="14081" width="4.3984375" style="2" customWidth="1"/>
    <col min="14082" max="14082" width="51" style="2" customWidth="1"/>
    <col min="14083" max="14083" width="62.3984375" style="2" customWidth="1"/>
    <col min="14084" max="14084" width="15.3984375" style="2" customWidth="1"/>
    <col min="14085" max="14085" width="14.09765625" style="2" customWidth="1"/>
    <col min="14086" max="14086" width="15.69921875" style="2" customWidth="1"/>
    <col min="14087" max="14087" width="10.69921875" style="2" customWidth="1"/>
    <col min="14088" max="14088" width="13" style="2" customWidth="1"/>
    <col min="14089" max="14089" width="3.09765625" style="2" customWidth="1"/>
    <col min="14090" max="14336" width="8.8984375" style="2"/>
    <col min="14337" max="14337" width="4.3984375" style="2" customWidth="1"/>
    <col min="14338" max="14338" width="51" style="2" customWidth="1"/>
    <col min="14339" max="14339" width="62.3984375" style="2" customWidth="1"/>
    <col min="14340" max="14340" width="15.3984375" style="2" customWidth="1"/>
    <col min="14341" max="14341" width="14.09765625" style="2" customWidth="1"/>
    <col min="14342" max="14342" width="15.69921875" style="2" customWidth="1"/>
    <col min="14343" max="14343" width="10.69921875" style="2" customWidth="1"/>
    <col min="14344" max="14344" width="13" style="2" customWidth="1"/>
    <col min="14345" max="14345" width="3.09765625" style="2" customWidth="1"/>
    <col min="14346" max="14592" width="8.8984375" style="2"/>
    <col min="14593" max="14593" width="4.3984375" style="2" customWidth="1"/>
    <col min="14594" max="14594" width="51" style="2" customWidth="1"/>
    <col min="14595" max="14595" width="62.3984375" style="2" customWidth="1"/>
    <col min="14596" max="14596" width="15.3984375" style="2" customWidth="1"/>
    <col min="14597" max="14597" width="14.09765625" style="2" customWidth="1"/>
    <col min="14598" max="14598" width="15.69921875" style="2" customWidth="1"/>
    <col min="14599" max="14599" width="10.69921875" style="2" customWidth="1"/>
    <col min="14600" max="14600" width="13" style="2" customWidth="1"/>
    <col min="14601" max="14601" width="3.09765625" style="2" customWidth="1"/>
    <col min="14602" max="14848" width="8.8984375" style="2"/>
    <col min="14849" max="14849" width="4.3984375" style="2" customWidth="1"/>
    <col min="14850" max="14850" width="51" style="2" customWidth="1"/>
    <col min="14851" max="14851" width="62.3984375" style="2" customWidth="1"/>
    <col min="14852" max="14852" width="15.3984375" style="2" customWidth="1"/>
    <col min="14853" max="14853" width="14.09765625" style="2" customWidth="1"/>
    <col min="14854" max="14854" width="15.69921875" style="2" customWidth="1"/>
    <col min="14855" max="14855" width="10.69921875" style="2" customWidth="1"/>
    <col min="14856" max="14856" width="13" style="2" customWidth="1"/>
    <col min="14857" max="14857" width="3.09765625" style="2" customWidth="1"/>
    <col min="14858" max="15104" width="8.8984375" style="2"/>
    <col min="15105" max="15105" width="4.3984375" style="2" customWidth="1"/>
    <col min="15106" max="15106" width="51" style="2" customWidth="1"/>
    <col min="15107" max="15107" width="62.3984375" style="2" customWidth="1"/>
    <col min="15108" max="15108" width="15.3984375" style="2" customWidth="1"/>
    <col min="15109" max="15109" width="14.09765625" style="2" customWidth="1"/>
    <col min="15110" max="15110" width="15.69921875" style="2" customWidth="1"/>
    <col min="15111" max="15111" width="10.69921875" style="2" customWidth="1"/>
    <col min="15112" max="15112" width="13" style="2" customWidth="1"/>
    <col min="15113" max="15113" width="3.09765625" style="2" customWidth="1"/>
    <col min="15114" max="15360" width="8.8984375" style="2"/>
    <col min="15361" max="15361" width="4.3984375" style="2" customWidth="1"/>
    <col min="15362" max="15362" width="51" style="2" customWidth="1"/>
    <col min="15363" max="15363" width="62.3984375" style="2" customWidth="1"/>
    <col min="15364" max="15364" width="15.3984375" style="2" customWidth="1"/>
    <col min="15365" max="15365" width="14.09765625" style="2" customWidth="1"/>
    <col min="15366" max="15366" width="15.69921875" style="2" customWidth="1"/>
    <col min="15367" max="15367" width="10.69921875" style="2" customWidth="1"/>
    <col min="15368" max="15368" width="13" style="2" customWidth="1"/>
    <col min="15369" max="15369" width="3.09765625" style="2" customWidth="1"/>
    <col min="15370" max="15616" width="8.8984375" style="2"/>
    <col min="15617" max="15617" width="4.3984375" style="2" customWidth="1"/>
    <col min="15618" max="15618" width="51" style="2" customWidth="1"/>
    <col min="15619" max="15619" width="62.3984375" style="2" customWidth="1"/>
    <col min="15620" max="15620" width="15.3984375" style="2" customWidth="1"/>
    <col min="15621" max="15621" width="14.09765625" style="2" customWidth="1"/>
    <col min="15622" max="15622" width="15.69921875" style="2" customWidth="1"/>
    <col min="15623" max="15623" width="10.69921875" style="2" customWidth="1"/>
    <col min="15624" max="15624" width="13" style="2" customWidth="1"/>
    <col min="15625" max="15625" width="3.09765625" style="2" customWidth="1"/>
    <col min="15626" max="15872" width="8.8984375" style="2"/>
    <col min="15873" max="15873" width="4.3984375" style="2" customWidth="1"/>
    <col min="15874" max="15874" width="51" style="2" customWidth="1"/>
    <col min="15875" max="15875" width="62.3984375" style="2" customWidth="1"/>
    <col min="15876" max="15876" width="15.3984375" style="2" customWidth="1"/>
    <col min="15877" max="15877" width="14.09765625" style="2" customWidth="1"/>
    <col min="15878" max="15878" width="15.69921875" style="2" customWidth="1"/>
    <col min="15879" max="15879" width="10.69921875" style="2" customWidth="1"/>
    <col min="15880" max="15880" width="13" style="2" customWidth="1"/>
    <col min="15881" max="15881" width="3.09765625" style="2" customWidth="1"/>
    <col min="15882" max="16128" width="8.8984375" style="2"/>
    <col min="16129" max="16129" width="4.3984375" style="2" customWidth="1"/>
    <col min="16130" max="16130" width="51" style="2" customWidth="1"/>
    <col min="16131" max="16131" width="62.3984375" style="2" customWidth="1"/>
    <col min="16132" max="16132" width="15.3984375" style="2" customWidth="1"/>
    <col min="16133" max="16133" width="14.09765625" style="2" customWidth="1"/>
    <col min="16134" max="16134" width="15.69921875" style="2" customWidth="1"/>
    <col min="16135" max="16135" width="10.69921875" style="2" customWidth="1"/>
    <col min="16136" max="16136" width="13" style="2" customWidth="1"/>
    <col min="16137" max="16137" width="3.09765625" style="2" customWidth="1"/>
    <col min="16138" max="16384" width="8.8984375" style="2"/>
  </cols>
  <sheetData>
    <row r="1" spans="1:9" ht="18.600000000000001" customHeight="1" x14ac:dyDescent="0.35">
      <c r="B1" s="112" t="s">
        <v>0</v>
      </c>
      <c r="C1" s="112"/>
      <c r="D1" s="112"/>
      <c r="E1" s="112"/>
      <c r="F1" s="112"/>
      <c r="G1" s="112"/>
    </row>
    <row r="2" spans="1:9" ht="15.7" customHeight="1" x14ac:dyDescent="0.35">
      <c r="A2" s="1" t="s">
        <v>138</v>
      </c>
      <c r="C2" s="3">
        <v>43586</v>
      </c>
    </row>
    <row r="3" spans="1:9" ht="15.7" customHeight="1" x14ac:dyDescent="0.35">
      <c r="A3" s="1" t="s">
        <v>139</v>
      </c>
      <c r="C3" s="3"/>
    </row>
    <row r="4" spans="1:9" ht="15" customHeight="1" x14ac:dyDescent="0.3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1:9" ht="15" customHeight="1" x14ac:dyDescent="0.35">
      <c r="A5" s="1">
        <v>1</v>
      </c>
      <c r="B5" s="9" t="s">
        <v>6</v>
      </c>
      <c r="C5" s="2" t="s">
        <v>7</v>
      </c>
      <c r="D5" s="10">
        <v>614</v>
      </c>
      <c r="E5" s="10"/>
      <c r="F5" s="10">
        <v>614</v>
      </c>
      <c r="G5" s="5" t="s">
        <v>8</v>
      </c>
    </row>
    <row r="6" spans="1:9" ht="15" customHeight="1" x14ac:dyDescent="0.35">
      <c r="A6" s="1">
        <v>2</v>
      </c>
      <c r="B6" s="9" t="s">
        <v>9</v>
      </c>
      <c r="C6" s="2" t="s">
        <v>10</v>
      </c>
      <c r="D6" s="10">
        <v>25.21</v>
      </c>
      <c r="E6" s="10">
        <v>5.05</v>
      </c>
      <c r="F6" s="10">
        <v>30.256</v>
      </c>
      <c r="G6" s="5">
        <v>108966</v>
      </c>
      <c r="H6" s="11"/>
    </row>
    <row r="7" spans="1:9" ht="15" customHeight="1" x14ac:dyDescent="0.35">
      <c r="A7" s="1">
        <v>3</v>
      </c>
      <c r="B7" s="9" t="s">
        <v>12</v>
      </c>
      <c r="C7" s="2" t="s">
        <v>13</v>
      </c>
      <c r="D7" s="10">
        <v>17.98</v>
      </c>
      <c r="E7" s="10">
        <v>3.59</v>
      </c>
      <c r="F7" s="10">
        <v>21.57</v>
      </c>
      <c r="G7" s="5" t="s">
        <v>8</v>
      </c>
      <c r="H7" s="11"/>
    </row>
    <row r="8" spans="1:9" ht="15" customHeight="1" x14ac:dyDescent="0.35">
      <c r="A8" s="1">
        <v>4</v>
      </c>
      <c r="B8" s="9" t="s">
        <v>12</v>
      </c>
      <c r="C8" s="2" t="s">
        <v>13</v>
      </c>
      <c r="D8" s="10">
        <v>54.87</v>
      </c>
      <c r="E8" s="10">
        <v>10.97</v>
      </c>
      <c r="F8" s="10">
        <v>65.84</v>
      </c>
      <c r="G8" s="5" t="s">
        <v>8</v>
      </c>
      <c r="H8" s="11"/>
    </row>
    <row r="9" spans="1:9" ht="15" customHeight="1" x14ac:dyDescent="0.35">
      <c r="A9" s="1">
        <v>5</v>
      </c>
      <c r="B9" s="9" t="s">
        <v>16</v>
      </c>
      <c r="C9" s="2" t="s">
        <v>17</v>
      </c>
      <c r="D9" s="10">
        <v>18</v>
      </c>
      <c r="E9" s="10">
        <v>3.6</v>
      </c>
      <c r="F9" s="10">
        <v>21.6</v>
      </c>
      <c r="G9" s="5" t="s">
        <v>8</v>
      </c>
      <c r="H9" s="11"/>
    </row>
    <row r="10" spans="1:9" ht="15" customHeight="1" x14ac:dyDescent="0.35">
      <c r="D10" s="12">
        <f>SUM(D5:D9)</f>
        <v>730.06000000000006</v>
      </c>
      <c r="E10" s="12">
        <f>SUM(E5:E9)</f>
        <v>23.21</v>
      </c>
      <c r="F10" s="12">
        <f>SUM(F5:F9)</f>
        <v>753.26600000000008</v>
      </c>
      <c r="I10" s="2" t="s">
        <v>22</v>
      </c>
    </row>
    <row r="11" spans="1:9" ht="15" customHeight="1" x14ac:dyDescent="0.35">
      <c r="D11" s="13"/>
      <c r="E11" s="13"/>
      <c r="F11" s="13"/>
    </row>
    <row r="12" spans="1:9" ht="15" customHeight="1" x14ac:dyDescent="0.35">
      <c r="B12" s="6" t="s">
        <v>23</v>
      </c>
      <c r="D12" s="14"/>
      <c r="E12" s="14"/>
      <c r="F12" s="14"/>
    </row>
    <row r="13" spans="1:9" ht="15" customHeight="1" x14ac:dyDescent="0.35">
      <c r="A13" s="1">
        <v>2</v>
      </c>
      <c r="B13" s="9" t="s">
        <v>24</v>
      </c>
      <c r="C13" s="2" t="s">
        <v>25</v>
      </c>
      <c r="D13" s="14">
        <v>9.9499999999999993</v>
      </c>
      <c r="E13" s="14">
        <v>1.99</v>
      </c>
      <c r="F13" s="14">
        <v>11.94</v>
      </c>
      <c r="G13" s="5">
        <v>108966</v>
      </c>
      <c r="H13" s="11"/>
    </row>
    <row r="14" spans="1:9" ht="15" customHeight="1" x14ac:dyDescent="0.35">
      <c r="A14" s="1">
        <v>6</v>
      </c>
      <c r="B14" s="9" t="s">
        <v>140</v>
      </c>
      <c r="C14" s="2" t="s">
        <v>141</v>
      </c>
      <c r="D14" s="14">
        <v>268.8</v>
      </c>
      <c r="E14" s="14">
        <v>53.76</v>
      </c>
      <c r="F14" s="14">
        <v>322.56</v>
      </c>
      <c r="G14" s="5" t="s">
        <v>8</v>
      </c>
      <c r="H14" s="11"/>
    </row>
    <row r="15" spans="1:9" ht="15" customHeight="1" x14ac:dyDescent="0.35">
      <c r="A15" s="1">
        <v>7</v>
      </c>
      <c r="B15" s="9" t="s">
        <v>26</v>
      </c>
      <c r="C15" s="2" t="s">
        <v>27</v>
      </c>
      <c r="D15" s="10">
        <v>8.31</v>
      </c>
      <c r="E15" s="10"/>
      <c r="F15" s="10">
        <v>8.31</v>
      </c>
      <c r="G15" s="5" t="s">
        <v>8</v>
      </c>
    </row>
    <row r="16" spans="1:9" ht="15" customHeight="1" x14ac:dyDescent="0.35">
      <c r="A16" s="1">
        <v>8</v>
      </c>
      <c r="B16" s="9" t="s">
        <v>28</v>
      </c>
      <c r="C16" s="2" t="s">
        <v>29</v>
      </c>
      <c r="D16" s="10">
        <v>29.91</v>
      </c>
      <c r="E16" s="10">
        <v>5.98</v>
      </c>
      <c r="F16" s="10">
        <v>35.89</v>
      </c>
      <c r="G16" s="5">
        <v>108967</v>
      </c>
      <c r="H16" s="11"/>
    </row>
    <row r="17" spans="1:10" ht="15" customHeight="1" x14ac:dyDescent="0.35">
      <c r="A17" s="1">
        <v>9</v>
      </c>
      <c r="B17" s="2" t="s">
        <v>30</v>
      </c>
      <c r="C17" s="2" t="s">
        <v>31</v>
      </c>
      <c r="D17" s="10">
        <v>91.45</v>
      </c>
      <c r="E17" s="10">
        <v>18.3</v>
      </c>
      <c r="F17" s="10">
        <v>109.75</v>
      </c>
      <c r="G17" s="15" t="s">
        <v>8</v>
      </c>
    </row>
    <row r="18" spans="1:10" ht="15" customHeight="1" x14ac:dyDescent="0.35">
      <c r="A18" s="1">
        <v>5</v>
      </c>
      <c r="B18" s="2" t="s">
        <v>32</v>
      </c>
      <c r="C18" s="2" t="s">
        <v>142</v>
      </c>
      <c r="D18" s="10">
        <v>74.900000000000006</v>
      </c>
      <c r="E18" s="10">
        <v>14.98</v>
      </c>
      <c r="F18" s="10">
        <v>89.88</v>
      </c>
      <c r="G18" s="15" t="s">
        <v>8</v>
      </c>
      <c r="H18" s="11"/>
    </row>
    <row r="19" spans="1:10" ht="15" customHeight="1" x14ac:dyDescent="0.35">
      <c r="A19" s="1">
        <v>10</v>
      </c>
      <c r="B19" s="9" t="s">
        <v>34</v>
      </c>
      <c r="C19" s="2" t="s">
        <v>35</v>
      </c>
      <c r="D19" s="10">
        <v>45.46</v>
      </c>
      <c r="E19" s="10">
        <v>9.09</v>
      </c>
      <c r="F19" s="10">
        <v>54.55</v>
      </c>
      <c r="G19" s="15">
        <v>108968</v>
      </c>
      <c r="H19" s="11"/>
      <c r="J19" s="16"/>
    </row>
    <row r="20" spans="1:10" ht="15" customHeight="1" x14ac:dyDescent="0.35">
      <c r="A20" s="1">
        <v>11</v>
      </c>
      <c r="B20" s="9" t="s">
        <v>143</v>
      </c>
      <c r="C20" s="2" t="s">
        <v>144</v>
      </c>
      <c r="D20" s="10">
        <v>230</v>
      </c>
      <c r="E20" s="10">
        <v>46</v>
      </c>
      <c r="F20" s="10">
        <v>276</v>
      </c>
      <c r="G20" s="15">
        <v>108969</v>
      </c>
      <c r="H20" s="11"/>
      <c r="J20" s="16"/>
    </row>
    <row r="21" spans="1:10" ht="15" customHeight="1" x14ac:dyDescent="0.35">
      <c r="A21" s="1">
        <v>12</v>
      </c>
      <c r="B21" s="9" t="s">
        <v>145</v>
      </c>
      <c r="C21" s="2" t="s">
        <v>146</v>
      </c>
      <c r="D21" s="10">
        <v>33.32</v>
      </c>
      <c r="E21" s="10">
        <v>6.66</v>
      </c>
      <c r="F21" s="10">
        <v>39.979999999999997</v>
      </c>
      <c r="G21" s="15" t="s">
        <v>61</v>
      </c>
      <c r="H21" s="11"/>
      <c r="J21" s="16"/>
    </row>
    <row r="22" spans="1:10" ht="15" customHeight="1" x14ac:dyDescent="0.35">
      <c r="A22" s="1">
        <v>13</v>
      </c>
      <c r="B22" s="9" t="s">
        <v>147</v>
      </c>
      <c r="C22" s="2" t="s">
        <v>148</v>
      </c>
      <c r="D22" s="10">
        <v>33.619999999999997</v>
      </c>
      <c r="E22" s="10">
        <v>6.72</v>
      </c>
      <c r="F22" s="10">
        <v>40.340000000000003</v>
      </c>
      <c r="G22" s="15">
        <v>108970</v>
      </c>
      <c r="H22" s="11"/>
      <c r="J22" s="16"/>
    </row>
    <row r="23" spans="1:10" ht="15" customHeight="1" x14ac:dyDescent="0.35">
      <c r="A23" s="1">
        <v>14</v>
      </c>
      <c r="B23" s="9" t="s">
        <v>149</v>
      </c>
      <c r="C23" s="2" t="s">
        <v>150</v>
      </c>
      <c r="D23" s="10">
        <v>51.5</v>
      </c>
      <c r="E23" s="10"/>
      <c r="F23" s="10">
        <v>51.5</v>
      </c>
      <c r="G23" s="15" t="s">
        <v>61</v>
      </c>
      <c r="H23" s="11"/>
      <c r="J23" s="16"/>
    </row>
    <row r="24" spans="1:10" ht="15" customHeight="1" x14ac:dyDescent="0.35">
      <c r="A24" s="1">
        <v>15</v>
      </c>
      <c r="B24" s="9" t="s">
        <v>151</v>
      </c>
      <c r="C24" s="2" t="s">
        <v>152</v>
      </c>
      <c r="D24" s="10">
        <v>440</v>
      </c>
      <c r="E24" s="10">
        <v>88</v>
      </c>
      <c r="F24" s="10">
        <v>528</v>
      </c>
      <c r="G24" s="15" t="s">
        <v>153</v>
      </c>
      <c r="H24" s="11"/>
      <c r="J24" s="16"/>
    </row>
    <row r="25" spans="1:10" ht="15" customHeight="1" x14ac:dyDescent="0.35">
      <c r="A25" s="1">
        <v>16</v>
      </c>
      <c r="B25" s="9" t="s">
        <v>6</v>
      </c>
      <c r="C25" s="2" t="s">
        <v>154</v>
      </c>
      <c r="D25" s="10">
        <v>1059.92</v>
      </c>
      <c r="E25" s="10"/>
      <c r="F25" s="10">
        <v>1059.92</v>
      </c>
      <c r="G25" s="15" t="s">
        <v>155</v>
      </c>
      <c r="H25" s="11" t="s">
        <v>156</v>
      </c>
      <c r="J25" s="16"/>
    </row>
    <row r="26" spans="1:10" ht="15" customHeight="1" x14ac:dyDescent="0.35">
      <c r="D26" s="12">
        <f>SUM(D13:D25)</f>
        <v>2377.1400000000003</v>
      </c>
      <c r="E26" s="12">
        <f>SUM(E13:E25)</f>
        <v>251.48000000000002</v>
      </c>
      <c r="F26" s="12">
        <f>SUM(F13:F25)</f>
        <v>2628.62</v>
      </c>
    </row>
    <row r="27" spans="1:10" ht="15" customHeight="1" x14ac:dyDescent="0.35">
      <c r="D27" s="13"/>
      <c r="E27" s="13"/>
      <c r="F27" s="13"/>
    </row>
    <row r="28" spans="1:10" ht="15" customHeight="1" x14ac:dyDescent="0.35">
      <c r="B28" s="6" t="s">
        <v>38</v>
      </c>
      <c r="D28" s="14"/>
      <c r="E28" s="14"/>
      <c r="F28" s="14"/>
    </row>
    <row r="29" spans="1:10" ht="15" customHeight="1" x14ac:dyDescent="0.35">
      <c r="A29" s="1">
        <v>17</v>
      </c>
      <c r="B29" s="9" t="s">
        <v>6</v>
      </c>
      <c r="C29" s="2" t="s">
        <v>7</v>
      </c>
      <c r="D29" s="14">
        <v>466</v>
      </c>
      <c r="E29" s="14"/>
      <c r="F29" s="14">
        <v>466</v>
      </c>
      <c r="G29" s="5" t="s">
        <v>8</v>
      </c>
    </row>
    <row r="30" spans="1:10" ht="15" customHeight="1" x14ac:dyDescent="0.35">
      <c r="A30" s="1">
        <v>18</v>
      </c>
      <c r="B30" s="9" t="s">
        <v>157</v>
      </c>
      <c r="C30" s="2" t="s">
        <v>158</v>
      </c>
      <c r="D30" s="14">
        <v>55</v>
      </c>
      <c r="E30" s="14"/>
      <c r="F30" s="14">
        <v>55</v>
      </c>
      <c r="G30" s="5">
        <v>108971</v>
      </c>
    </row>
    <row r="31" spans="1:10" ht="15" customHeight="1" x14ac:dyDescent="0.35">
      <c r="A31" s="1">
        <v>19</v>
      </c>
      <c r="B31" s="9" t="s">
        <v>12</v>
      </c>
      <c r="C31" s="2" t="s">
        <v>13</v>
      </c>
      <c r="D31" s="10">
        <v>93.42</v>
      </c>
      <c r="E31" s="10">
        <v>18.68</v>
      </c>
      <c r="F31" s="10">
        <v>112.1</v>
      </c>
      <c r="G31" s="5" t="s">
        <v>8</v>
      </c>
      <c r="H31" s="11"/>
    </row>
    <row r="32" spans="1:10" ht="15" customHeight="1" x14ac:dyDescent="0.35">
      <c r="A32" s="1">
        <v>20</v>
      </c>
      <c r="B32" s="9" t="s">
        <v>159</v>
      </c>
      <c r="C32" s="2" t="s">
        <v>160</v>
      </c>
      <c r="D32" s="10">
        <v>15</v>
      </c>
      <c r="E32" s="10">
        <v>3</v>
      </c>
      <c r="F32" s="10">
        <v>18</v>
      </c>
      <c r="G32" s="5" t="s">
        <v>8</v>
      </c>
      <c r="H32" s="11"/>
    </row>
    <row r="33" spans="1:8" ht="15" customHeight="1" x14ac:dyDescent="0.35">
      <c r="A33" s="1">
        <v>21</v>
      </c>
      <c r="B33" s="17" t="s">
        <v>41</v>
      </c>
      <c r="C33" s="2" t="s">
        <v>161</v>
      </c>
      <c r="D33" s="10">
        <v>73.010000000000005</v>
      </c>
      <c r="E33" s="10">
        <v>3.66</v>
      </c>
      <c r="F33" s="10">
        <v>76.67</v>
      </c>
      <c r="G33" s="5">
        <v>108972</v>
      </c>
      <c r="H33" s="11"/>
    </row>
    <row r="34" spans="1:8" ht="15" customHeight="1" x14ac:dyDescent="0.35">
      <c r="A34" s="1">
        <v>22</v>
      </c>
      <c r="B34" s="17" t="s">
        <v>162</v>
      </c>
      <c r="C34" s="2" t="s">
        <v>163</v>
      </c>
      <c r="D34" s="10">
        <v>16.989999999999998</v>
      </c>
      <c r="E34" s="10"/>
      <c r="F34" s="10">
        <v>16.989999999999998</v>
      </c>
      <c r="G34" s="5" t="s">
        <v>61</v>
      </c>
      <c r="H34" s="11"/>
    </row>
    <row r="35" spans="1:8" ht="15" customHeight="1" x14ac:dyDescent="0.35">
      <c r="A35" s="1">
        <v>23</v>
      </c>
      <c r="B35" s="17" t="s">
        <v>52</v>
      </c>
      <c r="C35" s="2" t="s">
        <v>53</v>
      </c>
      <c r="D35" s="10">
        <v>334.47</v>
      </c>
      <c r="E35" s="10">
        <v>66.89</v>
      </c>
      <c r="F35" s="10">
        <v>401.36</v>
      </c>
      <c r="G35" s="5">
        <v>108973</v>
      </c>
      <c r="H35" s="11"/>
    </row>
    <row r="36" spans="1:8" s="18" customFormat="1" ht="15" customHeight="1" x14ac:dyDescent="0.35">
      <c r="A36" s="21"/>
      <c r="C36" s="19"/>
      <c r="D36" s="12">
        <f>SUM(D29:D35)</f>
        <v>1053.8899999999999</v>
      </c>
      <c r="E36" s="12">
        <f>SUM(E29:E35)</f>
        <v>92.23</v>
      </c>
      <c r="F36" s="12">
        <f>SUM(F29:F35)</f>
        <v>1146.1199999999999</v>
      </c>
      <c r="G36" s="20"/>
      <c r="H36" s="21"/>
    </row>
    <row r="37" spans="1:8" s="18" customFormat="1" ht="15" customHeight="1" x14ac:dyDescent="0.35">
      <c r="A37" s="21"/>
      <c r="C37" s="19"/>
      <c r="D37" s="13"/>
      <c r="E37" s="13"/>
      <c r="F37" s="13"/>
      <c r="G37" s="20"/>
      <c r="H37" s="21"/>
    </row>
    <row r="38" spans="1:8" ht="15" customHeight="1" x14ac:dyDescent="0.35">
      <c r="B38" s="6" t="s">
        <v>43</v>
      </c>
      <c r="D38" s="14"/>
      <c r="E38" s="14"/>
      <c r="F38" s="14"/>
    </row>
    <row r="39" spans="1:8" ht="15" customHeight="1" x14ac:dyDescent="0.35">
      <c r="A39" s="1">
        <v>24</v>
      </c>
      <c r="B39" s="9" t="s">
        <v>6</v>
      </c>
      <c r="C39" s="2" t="s">
        <v>7</v>
      </c>
      <c r="D39" s="14">
        <v>191</v>
      </c>
      <c r="E39" s="14"/>
      <c r="F39" s="14">
        <v>191</v>
      </c>
      <c r="G39" s="5" t="s">
        <v>8</v>
      </c>
    </row>
    <row r="40" spans="1:8" ht="15" customHeight="1" x14ac:dyDescent="0.35">
      <c r="A40" s="1">
        <v>25</v>
      </c>
      <c r="B40" s="9" t="s">
        <v>45</v>
      </c>
      <c r="C40" s="2" t="s">
        <v>77</v>
      </c>
      <c r="D40" s="10">
        <v>520</v>
      </c>
      <c r="E40" s="10">
        <v>104</v>
      </c>
      <c r="F40" s="10">
        <v>624</v>
      </c>
      <c r="G40" s="5">
        <v>108974</v>
      </c>
      <c r="H40" s="11"/>
    </row>
    <row r="41" spans="1:8" ht="15" customHeight="1" x14ac:dyDescent="0.35">
      <c r="A41" s="1">
        <v>26</v>
      </c>
      <c r="B41" s="9" t="s">
        <v>47</v>
      </c>
      <c r="C41" s="2" t="s">
        <v>161</v>
      </c>
      <c r="D41" s="10">
        <v>77.66</v>
      </c>
      <c r="E41" s="10">
        <v>3.89</v>
      </c>
      <c r="F41" s="10">
        <v>81.55</v>
      </c>
      <c r="G41" s="5">
        <v>108975</v>
      </c>
      <c r="H41" s="11"/>
    </row>
    <row r="42" spans="1:8" ht="15" customHeight="1" x14ac:dyDescent="0.35">
      <c r="A42" s="1">
        <v>27</v>
      </c>
      <c r="B42" s="9" t="s">
        <v>48</v>
      </c>
      <c r="C42" s="2" t="s">
        <v>13</v>
      </c>
      <c r="D42" s="10">
        <v>108.23</v>
      </c>
      <c r="E42" s="10">
        <v>21.65</v>
      </c>
      <c r="F42" s="10">
        <v>129.88</v>
      </c>
      <c r="G42" s="22" t="s">
        <v>8</v>
      </c>
      <c r="H42" s="11"/>
    </row>
    <row r="43" spans="1:8" ht="15" customHeight="1" x14ac:dyDescent="0.35">
      <c r="A43" s="1">
        <v>28</v>
      </c>
      <c r="B43" s="9" t="s">
        <v>164</v>
      </c>
      <c r="C43" s="2" t="s">
        <v>165</v>
      </c>
      <c r="D43" s="10">
        <v>35</v>
      </c>
      <c r="E43" s="10">
        <v>7</v>
      </c>
      <c r="F43" s="10">
        <v>42</v>
      </c>
      <c r="G43" s="22">
        <v>108979</v>
      </c>
      <c r="H43" s="23"/>
    </row>
    <row r="44" spans="1:8" ht="15" customHeight="1" x14ac:dyDescent="0.35">
      <c r="A44" s="1">
        <v>29</v>
      </c>
      <c r="B44" s="9" t="s">
        <v>134</v>
      </c>
      <c r="C44" s="18" t="s">
        <v>166</v>
      </c>
      <c r="D44" s="14">
        <v>301</v>
      </c>
      <c r="E44" s="14"/>
      <c r="F44" s="13">
        <v>301</v>
      </c>
      <c r="G44" s="22">
        <v>108976</v>
      </c>
      <c r="H44" s="23"/>
    </row>
    <row r="45" spans="1:8" ht="15" customHeight="1" x14ac:dyDescent="0.35">
      <c r="A45" s="1">
        <v>30</v>
      </c>
      <c r="B45" s="9" t="s">
        <v>134</v>
      </c>
      <c r="C45" s="18" t="s">
        <v>167</v>
      </c>
      <c r="D45" s="14">
        <v>50</v>
      </c>
      <c r="E45" s="14"/>
      <c r="F45" s="13">
        <v>50</v>
      </c>
      <c r="G45" s="22">
        <v>108977</v>
      </c>
      <c r="H45" s="23"/>
    </row>
    <row r="46" spans="1:8" ht="15" customHeight="1" x14ac:dyDescent="0.35">
      <c r="A46" s="1">
        <v>31</v>
      </c>
      <c r="B46" s="9" t="s">
        <v>168</v>
      </c>
      <c r="C46" s="18" t="s">
        <v>169</v>
      </c>
      <c r="D46" s="14">
        <f>59.95+12.95</f>
        <v>72.900000000000006</v>
      </c>
      <c r="E46" s="14">
        <v>14.58</v>
      </c>
      <c r="F46" s="13">
        <f>SUM(D46:E46)</f>
        <v>87.48</v>
      </c>
      <c r="G46" s="22" t="s">
        <v>61</v>
      </c>
      <c r="H46" s="23"/>
    </row>
    <row r="47" spans="1:8" ht="15" customHeight="1" x14ac:dyDescent="0.35">
      <c r="A47" s="1">
        <v>32</v>
      </c>
      <c r="B47" s="9" t="s">
        <v>52</v>
      </c>
      <c r="C47" s="2" t="s">
        <v>53</v>
      </c>
      <c r="D47" s="10">
        <v>106.82</v>
      </c>
      <c r="E47" s="10">
        <v>5.34</v>
      </c>
      <c r="F47" s="10">
        <v>112.16</v>
      </c>
      <c r="G47" s="22">
        <v>108973</v>
      </c>
      <c r="H47" s="11"/>
    </row>
    <row r="48" spans="1:8" ht="15" customHeight="1" x14ac:dyDescent="0.35">
      <c r="A48" s="1">
        <v>33</v>
      </c>
      <c r="B48" s="9" t="s">
        <v>170</v>
      </c>
      <c r="C48" s="2" t="s">
        <v>171</v>
      </c>
      <c r="D48" s="10">
        <v>497</v>
      </c>
      <c r="E48" s="10">
        <v>99.4</v>
      </c>
      <c r="F48" s="10">
        <v>596.4</v>
      </c>
      <c r="G48" s="22">
        <v>108978</v>
      </c>
      <c r="H48" s="11"/>
    </row>
    <row r="49" spans="1:8" ht="15" customHeight="1" x14ac:dyDescent="0.35">
      <c r="B49" s="24"/>
      <c r="C49" s="18"/>
      <c r="D49" s="12">
        <f>SUM(D39:D48)</f>
        <v>1959.61</v>
      </c>
      <c r="E49" s="12">
        <f>SUM(E39:E48)</f>
        <v>255.86</v>
      </c>
      <c r="F49" s="12">
        <f>SUM(F39:F48)</f>
        <v>2215.4699999999998</v>
      </c>
    </row>
    <row r="50" spans="1:8" ht="15" customHeight="1" x14ac:dyDescent="0.35">
      <c r="B50" s="24"/>
      <c r="C50" s="18"/>
      <c r="D50" s="13"/>
      <c r="E50" s="13"/>
      <c r="F50" s="13"/>
    </row>
    <row r="51" spans="1:8" ht="15" customHeight="1" x14ac:dyDescent="0.35">
      <c r="B51" s="6" t="s">
        <v>172</v>
      </c>
      <c r="D51" s="13"/>
      <c r="E51" s="13"/>
      <c r="F51" s="13"/>
    </row>
    <row r="52" spans="1:8" ht="15" customHeight="1" x14ac:dyDescent="0.35">
      <c r="A52" s="1">
        <v>34</v>
      </c>
      <c r="B52" s="9" t="s">
        <v>52</v>
      </c>
      <c r="C52" s="2" t="s">
        <v>53</v>
      </c>
      <c r="D52" s="13">
        <v>49.53</v>
      </c>
      <c r="E52" s="13">
        <v>2.48</v>
      </c>
      <c r="F52" s="13">
        <v>52.01</v>
      </c>
      <c r="G52" s="5">
        <v>108973</v>
      </c>
    </row>
    <row r="53" spans="1:8" ht="15" customHeight="1" x14ac:dyDescent="0.35">
      <c r="B53" s="6"/>
      <c r="D53" s="12">
        <f>SUM(D52)</f>
        <v>49.53</v>
      </c>
      <c r="E53" s="12">
        <f>SUM(E52)</f>
        <v>2.48</v>
      </c>
      <c r="F53" s="12">
        <f>SUM(F52)</f>
        <v>52.01</v>
      </c>
    </row>
    <row r="54" spans="1:8" ht="15" customHeight="1" x14ac:dyDescent="0.35">
      <c r="B54" s="6"/>
      <c r="D54" s="13"/>
      <c r="E54" s="13"/>
      <c r="F54" s="13"/>
    </row>
    <row r="55" spans="1:8" ht="15" customHeight="1" x14ac:dyDescent="0.35">
      <c r="B55" s="6" t="s">
        <v>54</v>
      </c>
      <c r="D55" s="13"/>
      <c r="E55" s="13"/>
      <c r="F55" s="13"/>
    </row>
    <row r="56" spans="1:8" ht="15" customHeight="1" x14ac:dyDescent="0.35">
      <c r="A56" s="1">
        <v>35</v>
      </c>
      <c r="B56" s="9" t="s">
        <v>170</v>
      </c>
      <c r="C56" s="25" t="s">
        <v>171</v>
      </c>
      <c r="D56" s="13">
        <v>199.71</v>
      </c>
      <c r="E56" s="13">
        <v>39.94</v>
      </c>
      <c r="F56" s="13">
        <v>239.65</v>
      </c>
      <c r="G56" s="5">
        <v>108980</v>
      </c>
      <c r="H56" s="11"/>
    </row>
    <row r="57" spans="1:8" ht="15" customHeight="1" x14ac:dyDescent="0.35">
      <c r="A57" s="1">
        <v>36</v>
      </c>
      <c r="B57" s="9" t="s">
        <v>173</v>
      </c>
      <c r="C57" s="25" t="s">
        <v>160</v>
      </c>
      <c r="D57" s="13">
        <v>8</v>
      </c>
      <c r="E57" s="13"/>
      <c r="F57" s="13">
        <v>8</v>
      </c>
      <c r="G57" s="5" t="s">
        <v>61</v>
      </c>
    </row>
    <row r="58" spans="1:8" ht="15" customHeight="1" x14ac:dyDescent="0.35">
      <c r="A58" s="1">
        <v>37</v>
      </c>
      <c r="B58" s="9" t="s">
        <v>174</v>
      </c>
      <c r="C58" s="25" t="s">
        <v>175</v>
      </c>
      <c r="D58" s="13">
        <v>37.979999999999997</v>
      </c>
      <c r="E58" s="13"/>
      <c r="F58" s="13">
        <v>37.979999999999997</v>
      </c>
      <c r="G58" s="5">
        <v>108981</v>
      </c>
    </row>
    <row r="59" spans="1:8" ht="15" customHeight="1" x14ac:dyDescent="0.35">
      <c r="A59" s="1">
        <v>38</v>
      </c>
      <c r="B59" s="9" t="s">
        <v>52</v>
      </c>
      <c r="C59" s="25" t="s">
        <v>53</v>
      </c>
      <c r="D59" s="13">
        <v>56.75</v>
      </c>
      <c r="E59" s="13">
        <v>2.84</v>
      </c>
      <c r="F59" s="13">
        <v>59.59</v>
      </c>
      <c r="G59" s="5">
        <v>108973</v>
      </c>
    </row>
    <row r="60" spans="1:8" ht="15" customHeight="1" x14ac:dyDescent="0.35">
      <c r="D60" s="12">
        <f>SUM(D56:D59)</f>
        <v>302.44</v>
      </c>
      <c r="E60" s="12">
        <f>SUM(E56:E59)</f>
        <v>42.78</v>
      </c>
      <c r="F60" s="12">
        <f>SUM(F56:F59)</f>
        <v>345.22</v>
      </c>
    </row>
    <row r="61" spans="1:8" ht="15" customHeight="1" x14ac:dyDescent="0.35">
      <c r="D61" s="13"/>
      <c r="E61" s="13"/>
      <c r="F61" s="13"/>
    </row>
    <row r="62" spans="1:8" ht="15" customHeight="1" x14ac:dyDescent="0.35">
      <c r="B62" s="6" t="s">
        <v>176</v>
      </c>
      <c r="D62" s="13"/>
      <c r="E62" s="13"/>
      <c r="F62" s="13"/>
    </row>
    <row r="63" spans="1:8" ht="15" customHeight="1" x14ac:dyDescent="0.35">
      <c r="A63" s="1">
        <v>39</v>
      </c>
      <c r="B63" s="9" t="s">
        <v>52</v>
      </c>
      <c r="C63" s="2" t="s">
        <v>53</v>
      </c>
      <c r="D63" s="13">
        <v>203.01</v>
      </c>
      <c r="E63" s="13">
        <v>10.15</v>
      </c>
      <c r="F63" s="13">
        <v>213.16</v>
      </c>
      <c r="G63" s="5">
        <v>108973</v>
      </c>
    </row>
    <row r="64" spans="1:8" ht="15" customHeight="1" x14ac:dyDescent="0.35">
      <c r="B64" s="9"/>
      <c r="D64" s="12">
        <f>SUM(D63)</f>
        <v>203.01</v>
      </c>
      <c r="E64" s="12">
        <f>SUM(E63)</f>
        <v>10.15</v>
      </c>
      <c r="F64" s="12">
        <f>SUM(F63)</f>
        <v>213.16</v>
      </c>
    </row>
    <row r="65" spans="1:8" ht="15" customHeight="1" x14ac:dyDescent="0.35">
      <c r="B65" s="46"/>
      <c r="C65" s="47"/>
      <c r="D65" s="13"/>
      <c r="E65" s="13"/>
      <c r="F65" s="13"/>
    </row>
    <row r="66" spans="1:8" ht="15" customHeight="1" x14ac:dyDescent="0.35">
      <c r="B66" s="6" t="s">
        <v>65</v>
      </c>
      <c r="D66" s="13"/>
      <c r="E66" s="13"/>
      <c r="F66" s="13"/>
    </row>
    <row r="67" spans="1:8" ht="15" customHeight="1" x14ac:dyDescent="0.35">
      <c r="A67" s="1">
        <v>40</v>
      </c>
      <c r="B67" s="9" t="s">
        <v>177</v>
      </c>
      <c r="C67" s="2" t="s">
        <v>178</v>
      </c>
      <c r="D67" s="13">
        <v>12</v>
      </c>
      <c r="E67" s="13"/>
      <c r="F67" s="13">
        <v>12</v>
      </c>
      <c r="G67" s="5" t="s">
        <v>61</v>
      </c>
    </row>
    <row r="68" spans="1:8" ht="15" customHeight="1" x14ac:dyDescent="0.35">
      <c r="B68" s="9"/>
      <c r="C68" s="19"/>
      <c r="D68" s="12">
        <f>SUM(D67:D67)</f>
        <v>12</v>
      </c>
      <c r="E68" s="12">
        <f>SUM(E67:E67)</f>
        <v>0</v>
      </c>
      <c r="F68" s="12">
        <f>SUM(F67:F67)</f>
        <v>12</v>
      </c>
    </row>
    <row r="69" spans="1:8" ht="15" customHeight="1" x14ac:dyDescent="0.35">
      <c r="B69" s="9"/>
      <c r="C69" s="19"/>
      <c r="D69" s="13"/>
      <c r="E69" s="13"/>
      <c r="F69" s="13"/>
    </row>
    <row r="70" spans="1:8" ht="15" customHeight="1" x14ac:dyDescent="0.35">
      <c r="B70" s="6" t="s">
        <v>72</v>
      </c>
      <c r="C70" s="9"/>
      <c r="D70" s="14"/>
      <c r="E70" s="14"/>
      <c r="F70" s="14"/>
    </row>
    <row r="71" spans="1:8" ht="15" customHeight="1" x14ac:dyDescent="0.35">
      <c r="A71" s="1">
        <v>41</v>
      </c>
      <c r="B71" s="9" t="s">
        <v>6</v>
      </c>
      <c r="C71" s="9" t="s">
        <v>7</v>
      </c>
      <c r="D71" s="14">
        <v>552</v>
      </c>
      <c r="E71" s="14"/>
      <c r="F71" s="14">
        <v>552</v>
      </c>
      <c r="G71" s="5" t="s">
        <v>8</v>
      </c>
    </row>
    <row r="72" spans="1:8" ht="15" customHeight="1" x14ac:dyDescent="0.35">
      <c r="A72" s="1">
        <v>2</v>
      </c>
      <c r="B72" s="9" t="s">
        <v>73</v>
      </c>
      <c r="C72" s="9" t="s">
        <v>74</v>
      </c>
      <c r="D72" s="14">
        <v>45.52</v>
      </c>
      <c r="E72" s="14">
        <v>9.1</v>
      </c>
      <c r="F72" s="14">
        <v>54.62</v>
      </c>
      <c r="G72" s="5">
        <v>108966</v>
      </c>
      <c r="H72" s="11"/>
    </row>
    <row r="73" spans="1:8" ht="15" customHeight="1" x14ac:dyDescent="0.35">
      <c r="A73" s="1">
        <v>4</v>
      </c>
      <c r="B73" s="9" t="s">
        <v>12</v>
      </c>
      <c r="C73" s="2" t="s">
        <v>75</v>
      </c>
      <c r="D73" s="10">
        <v>54.86</v>
      </c>
      <c r="E73" s="10">
        <v>10.98</v>
      </c>
      <c r="F73" s="10">
        <v>65.84</v>
      </c>
      <c r="G73" s="5" t="s">
        <v>8</v>
      </c>
      <c r="H73" s="11"/>
    </row>
    <row r="74" spans="1:8" ht="15" customHeight="1" x14ac:dyDescent="0.35">
      <c r="A74" s="1">
        <v>3</v>
      </c>
      <c r="B74" s="9" t="s">
        <v>12</v>
      </c>
      <c r="C74" s="2" t="s">
        <v>75</v>
      </c>
      <c r="D74" s="10">
        <v>17.98</v>
      </c>
      <c r="E74" s="10">
        <v>3.6</v>
      </c>
      <c r="F74" s="10">
        <v>21.58</v>
      </c>
      <c r="G74" s="5" t="s">
        <v>8</v>
      </c>
      <c r="H74" s="11"/>
    </row>
    <row r="75" spans="1:8" ht="15" customHeight="1" x14ac:dyDescent="0.35">
      <c r="A75" s="1">
        <v>42</v>
      </c>
      <c r="B75" s="9" t="s">
        <v>76</v>
      </c>
      <c r="C75" s="9" t="s">
        <v>179</v>
      </c>
      <c r="D75" s="10">
        <v>410</v>
      </c>
      <c r="E75" s="10">
        <v>82</v>
      </c>
      <c r="F75" s="10">
        <v>492</v>
      </c>
      <c r="G75" s="5">
        <v>108982</v>
      </c>
    </row>
    <row r="76" spans="1:8" ht="15" customHeight="1" x14ac:dyDescent="0.35">
      <c r="D76" s="12">
        <f>SUM(D71:D75)</f>
        <v>1080.3600000000001</v>
      </c>
      <c r="E76" s="12">
        <f>SUM(E71:E75)</f>
        <v>105.68</v>
      </c>
      <c r="F76" s="12">
        <f>SUM(F71:F75)</f>
        <v>1186.04</v>
      </c>
    </row>
    <row r="77" spans="1:8" ht="15" customHeight="1" x14ac:dyDescent="0.35">
      <c r="D77" s="13"/>
      <c r="E77" s="13"/>
      <c r="F77" s="13"/>
    </row>
    <row r="78" spans="1:8" ht="15" customHeight="1" x14ac:dyDescent="0.35">
      <c r="B78" s="6" t="s">
        <v>78</v>
      </c>
      <c r="D78" s="14"/>
      <c r="E78" s="14"/>
      <c r="F78" s="14"/>
    </row>
    <row r="79" spans="1:8" ht="15" customHeight="1" x14ac:dyDescent="0.35">
      <c r="A79" s="1">
        <v>43</v>
      </c>
      <c r="B79" s="9" t="s">
        <v>6</v>
      </c>
      <c r="C79" s="2" t="s">
        <v>7</v>
      </c>
      <c r="D79" s="14">
        <v>300</v>
      </c>
      <c r="E79" s="14"/>
      <c r="F79" s="14">
        <v>300</v>
      </c>
      <c r="G79" s="5" t="s">
        <v>8</v>
      </c>
    </row>
    <row r="80" spans="1:8" ht="15" customHeight="1" x14ac:dyDescent="0.35">
      <c r="A80" s="1">
        <v>44</v>
      </c>
      <c r="B80" s="9" t="s">
        <v>6</v>
      </c>
      <c r="C80" s="2" t="s">
        <v>7</v>
      </c>
      <c r="D80" s="14">
        <v>196</v>
      </c>
      <c r="E80" s="14"/>
      <c r="F80" s="14">
        <v>196</v>
      </c>
      <c r="G80" s="5" t="s">
        <v>8</v>
      </c>
    </row>
    <row r="81" spans="1:10" ht="15" customHeight="1" x14ac:dyDescent="0.35">
      <c r="A81" s="1">
        <v>45</v>
      </c>
      <c r="B81" s="9" t="s">
        <v>6</v>
      </c>
      <c r="C81" s="2" t="s">
        <v>7</v>
      </c>
      <c r="D81" s="14">
        <v>119</v>
      </c>
      <c r="E81" s="14"/>
      <c r="F81" s="14">
        <v>119</v>
      </c>
      <c r="G81" s="5" t="s">
        <v>8</v>
      </c>
    </row>
    <row r="82" spans="1:10" ht="15" customHeight="1" x14ac:dyDescent="0.35">
      <c r="A82" s="1">
        <v>46</v>
      </c>
      <c r="B82" s="9" t="s">
        <v>79</v>
      </c>
      <c r="C82" s="2" t="s">
        <v>13</v>
      </c>
      <c r="D82" s="14">
        <v>443.82</v>
      </c>
      <c r="E82" s="14">
        <v>88.76</v>
      </c>
      <c r="F82" s="14">
        <v>532.58000000000004</v>
      </c>
      <c r="G82" s="5" t="s">
        <v>8</v>
      </c>
      <c r="H82" s="11"/>
      <c r="J82" s="26"/>
    </row>
    <row r="83" spans="1:10" ht="15" customHeight="1" x14ac:dyDescent="0.35">
      <c r="A83" s="1">
        <v>5</v>
      </c>
      <c r="B83" s="9" t="s">
        <v>32</v>
      </c>
      <c r="C83" s="2" t="s">
        <v>80</v>
      </c>
      <c r="D83" s="10">
        <v>30.49</v>
      </c>
      <c r="E83" s="10">
        <v>6.1</v>
      </c>
      <c r="F83" s="10">
        <f>SUM(D83:E83)</f>
        <v>36.589999999999996</v>
      </c>
      <c r="G83" s="5" t="s">
        <v>8</v>
      </c>
      <c r="H83" s="11"/>
      <c r="J83" s="26"/>
    </row>
    <row r="84" spans="1:10" ht="15" customHeight="1" x14ac:dyDescent="0.35">
      <c r="A84" s="1">
        <v>6</v>
      </c>
      <c r="B84" s="9" t="s">
        <v>180</v>
      </c>
      <c r="C84" s="2" t="s">
        <v>80</v>
      </c>
      <c r="D84" s="10">
        <v>28.6</v>
      </c>
      <c r="E84" s="10">
        <v>5.72</v>
      </c>
      <c r="F84" s="10">
        <v>34.32</v>
      </c>
      <c r="G84" s="5" t="s">
        <v>8</v>
      </c>
      <c r="J84" s="26"/>
    </row>
    <row r="85" spans="1:10" ht="15" customHeight="1" x14ac:dyDescent="0.35">
      <c r="A85" s="1">
        <v>47</v>
      </c>
      <c r="B85" s="9" t="s">
        <v>52</v>
      </c>
      <c r="C85" s="2" t="s">
        <v>53</v>
      </c>
      <c r="D85" s="10">
        <v>65.81</v>
      </c>
      <c r="E85" s="10">
        <v>3.29</v>
      </c>
      <c r="F85" s="10">
        <v>69.099999999999994</v>
      </c>
      <c r="G85" s="5">
        <v>108973</v>
      </c>
    </row>
    <row r="86" spans="1:10" ht="15" customHeight="1" x14ac:dyDescent="0.35">
      <c r="B86" s="24"/>
      <c r="C86" s="18"/>
      <c r="D86" s="12">
        <f>SUM(D79:D85)</f>
        <v>1183.7199999999998</v>
      </c>
      <c r="E86" s="12">
        <f>SUM(E79:E85)</f>
        <v>103.87</v>
      </c>
      <c r="F86" s="12">
        <f>SUM(F79:F85)</f>
        <v>1287.5899999999997</v>
      </c>
    </row>
    <row r="87" spans="1:10" ht="15" customHeight="1" x14ac:dyDescent="0.35">
      <c r="B87" s="24"/>
      <c r="C87" s="18"/>
      <c r="D87" s="13"/>
      <c r="E87" s="13"/>
      <c r="F87" s="13"/>
    </row>
    <row r="88" spans="1:10" ht="15" customHeight="1" x14ac:dyDescent="0.35">
      <c r="B88" s="6" t="s">
        <v>181</v>
      </c>
      <c r="C88" s="47"/>
      <c r="D88" s="48"/>
      <c r="E88" s="48"/>
      <c r="F88" s="48"/>
      <c r="G88" s="49"/>
    </row>
    <row r="89" spans="1:10" ht="15" customHeight="1" x14ac:dyDescent="0.35">
      <c r="A89" s="1">
        <v>48</v>
      </c>
      <c r="B89" s="9" t="s">
        <v>182</v>
      </c>
      <c r="C89" s="2" t="s">
        <v>183</v>
      </c>
      <c r="D89" s="50">
        <v>3848</v>
      </c>
      <c r="E89" s="50">
        <v>769.6</v>
      </c>
      <c r="F89" s="50">
        <v>4617.6000000000004</v>
      </c>
      <c r="G89" s="5">
        <v>108983</v>
      </c>
    </row>
    <row r="90" spans="1:10" ht="15" customHeight="1" x14ac:dyDescent="0.35">
      <c r="D90" s="51">
        <f>D89</f>
        <v>3848</v>
      </c>
      <c r="E90" s="51">
        <f>E89</f>
        <v>769.6</v>
      </c>
      <c r="F90" s="51">
        <f>F89</f>
        <v>4617.6000000000004</v>
      </c>
      <c r="H90" s="11"/>
    </row>
    <row r="91" spans="1:10" ht="15" customHeight="1" x14ac:dyDescent="0.35">
      <c r="B91" s="24"/>
      <c r="C91" s="18"/>
      <c r="D91" s="13"/>
      <c r="E91" s="13"/>
      <c r="F91" s="13"/>
    </row>
    <row r="92" spans="1:10" ht="15" customHeight="1" x14ac:dyDescent="0.35">
      <c r="B92" s="27" t="s">
        <v>88</v>
      </c>
      <c r="C92" s="18"/>
      <c r="D92" s="13"/>
      <c r="E92" s="13"/>
      <c r="F92" s="13"/>
    </row>
    <row r="93" spans="1:10" ht="15" customHeight="1" x14ac:dyDescent="0.35">
      <c r="A93" s="1">
        <v>49</v>
      </c>
      <c r="B93" s="24" t="s">
        <v>89</v>
      </c>
      <c r="C93" s="28" t="s">
        <v>90</v>
      </c>
      <c r="D93" s="13">
        <v>313.33</v>
      </c>
      <c r="E93" s="13">
        <v>62.67</v>
      </c>
      <c r="F93" s="13">
        <v>376</v>
      </c>
      <c r="G93" s="5">
        <v>108984</v>
      </c>
    </row>
    <row r="94" spans="1:10" ht="15" customHeight="1" x14ac:dyDescent="0.35">
      <c r="B94" s="24"/>
      <c r="C94" s="18"/>
      <c r="D94" s="12">
        <f>SUM(D93:D93)</f>
        <v>313.33</v>
      </c>
      <c r="E94" s="12">
        <f>SUM(E93:E93)</f>
        <v>62.67</v>
      </c>
      <c r="F94" s="12">
        <f>SUM(F93:F93)</f>
        <v>376</v>
      </c>
      <c r="H94" s="11"/>
    </row>
    <row r="95" spans="1:10" ht="15" customHeight="1" x14ac:dyDescent="0.35">
      <c r="B95" s="24"/>
      <c r="C95" s="18"/>
      <c r="D95" s="13"/>
      <c r="E95" s="13"/>
      <c r="F95" s="13"/>
    </row>
    <row r="96" spans="1:10" ht="15" customHeight="1" x14ac:dyDescent="0.35">
      <c r="B96" s="6" t="s">
        <v>93</v>
      </c>
      <c r="C96" s="19"/>
      <c r="D96" s="14"/>
      <c r="E96" s="14"/>
      <c r="F96" s="14"/>
    </row>
    <row r="97" spans="1:8" ht="15" customHeight="1" x14ac:dyDescent="0.35">
      <c r="A97" s="1">
        <v>50</v>
      </c>
      <c r="B97" s="2" t="s">
        <v>184</v>
      </c>
      <c r="C97" s="9" t="s">
        <v>185</v>
      </c>
      <c r="D97" s="13">
        <v>11.12</v>
      </c>
      <c r="E97" s="13">
        <v>2.2200000000000002</v>
      </c>
      <c r="F97" s="13">
        <v>13.34</v>
      </c>
      <c r="G97" s="5" t="s">
        <v>61</v>
      </c>
    </row>
    <row r="98" spans="1:8" ht="15" customHeight="1" x14ac:dyDescent="0.35">
      <c r="B98" s="6"/>
      <c r="C98" s="19"/>
      <c r="D98" s="12">
        <f>SUM(D97:D97)</f>
        <v>11.12</v>
      </c>
      <c r="E98" s="12">
        <f>SUM(E97:E97)</f>
        <v>2.2200000000000002</v>
      </c>
      <c r="F98" s="12">
        <f>SUM(F97:F97)</f>
        <v>13.34</v>
      </c>
      <c r="H98" s="11"/>
    </row>
    <row r="99" spans="1:8" ht="15" customHeight="1" x14ac:dyDescent="0.35">
      <c r="B99" s="6"/>
      <c r="C99" s="19"/>
      <c r="D99" s="13"/>
      <c r="E99" s="13"/>
      <c r="F99" s="13"/>
      <c r="H99" s="11"/>
    </row>
    <row r="100" spans="1:8" ht="15" customHeight="1" x14ac:dyDescent="0.35">
      <c r="B100" s="32" t="s">
        <v>105</v>
      </c>
      <c r="C100" s="32"/>
      <c r="D100" s="14"/>
      <c r="E100" s="14"/>
      <c r="F100" s="14"/>
      <c r="H100" s="11"/>
    </row>
    <row r="101" spans="1:8" ht="15" customHeight="1" x14ac:dyDescent="0.35">
      <c r="B101" s="32"/>
      <c r="C101" s="32"/>
      <c r="D101" s="14"/>
      <c r="E101" s="14"/>
      <c r="F101" s="14"/>
      <c r="H101" s="34"/>
    </row>
    <row r="102" spans="1:8" ht="15" customHeight="1" x14ac:dyDescent="0.35">
      <c r="A102" s="1">
        <v>5</v>
      </c>
      <c r="B102" s="25" t="s">
        <v>16</v>
      </c>
      <c r="C102" s="33" t="s">
        <v>106</v>
      </c>
      <c r="D102" s="14">
        <v>25.98</v>
      </c>
      <c r="E102" s="14">
        <v>5.19</v>
      </c>
      <c r="F102" s="13">
        <f>SUM(D102:E102)</f>
        <v>31.17</v>
      </c>
      <c r="G102" s="20" t="s">
        <v>8</v>
      </c>
      <c r="H102" s="34"/>
    </row>
    <row r="103" spans="1:8" ht="15" customHeight="1" x14ac:dyDescent="0.35">
      <c r="A103" s="1">
        <v>6</v>
      </c>
      <c r="B103" s="25" t="s">
        <v>180</v>
      </c>
      <c r="C103" s="33" t="s">
        <v>141</v>
      </c>
      <c r="D103" s="14">
        <v>28.6</v>
      </c>
      <c r="E103" s="14">
        <v>5.72</v>
      </c>
      <c r="F103" s="13">
        <v>34.32</v>
      </c>
      <c r="G103" s="20" t="s">
        <v>8</v>
      </c>
    </row>
    <row r="104" spans="1:8" ht="15" customHeight="1" x14ac:dyDescent="0.35">
      <c r="D104" s="12">
        <f>SUM(D102:D103)</f>
        <v>54.58</v>
      </c>
      <c r="E104" s="12">
        <f>SUM(E102:E103)</f>
        <v>10.91</v>
      </c>
      <c r="F104" s="12">
        <f>SUM(F102:F103)</f>
        <v>65.490000000000009</v>
      </c>
      <c r="H104" s="39"/>
    </row>
    <row r="105" spans="1:8" ht="15" customHeight="1" x14ac:dyDescent="0.35">
      <c r="D105" s="13"/>
      <c r="E105" s="13"/>
      <c r="F105" s="13"/>
      <c r="H105" s="39"/>
    </row>
    <row r="106" spans="1:8" ht="15" customHeight="1" x14ac:dyDescent="0.35">
      <c r="D106" s="31"/>
      <c r="E106" s="31"/>
      <c r="F106" s="31"/>
    </row>
    <row r="107" spans="1:8" ht="15" customHeight="1" x14ac:dyDescent="0.35">
      <c r="A107" s="39"/>
      <c r="C107" s="41" t="s">
        <v>114</v>
      </c>
      <c r="D107" s="12">
        <f>SUM(+D104+D53+D64+D10+D76+D36+D26+D49+D86+D60+D90+D68+D177+D94+D98)</f>
        <v>13178.79</v>
      </c>
      <c r="E107" s="12">
        <f>SUM(+E104+E53+E64+E10+E76+E36+E26+E49+E86+E60+E90+E68+E177+E94+E98)</f>
        <v>1733.14</v>
      </c>
      <c r="F107" s="12">
        <f>SUM(+F104+F53+F64+F10+F76+F36+F26+F49+F86+F60+F90+F68+F177+F94+F98)</f>
        <v>14911.925999999999</v>
      </c>
      <c r="H107" s="21"/>
    </row>
    <row r="108" spans="1:8" ht="15" customHeight="1" x14ac:dyDescent="0.35">
      <c r="A108" s="39"/>
      <c r="C108" s="42"/>
      <c r="D108" s="13"/>
      <c r="E108" s="13"/>
      <c r="F108" s="13"/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B27" sqref="B27"/>
    </sheetView>
  </sheetViews>
  <sheetFormatPr defaultColWidth="8.8984375" defaultRowHeight="16.149999999999999" x14ac:dyDescent="0.35"/>
  <cols>
    <col min="1" max="1" width="30.3984375" style="2" customWidth="1"/>
    <col min="2" max="2" width="41.3984375" style="2" bestFit="1" customWidth="1"/>
    <col min="3" max="3" width="15.3984375" style="4" bestFit="1" customWidth="1"/>
    <col min="4" max="4" width="14.09765625" style="4" customWidth="1"/>
    <col min="5" max="5" width="15.69921875" style="4" customWidth="1"/>
    <col min="6" max="6" width="10.69921875" style="5" customWidth="1"/>
    <col min="7" max="7" width="13" style="1" customWidth="1"/>
    <col min="8" max="8" width="3.09765625" style="2" customWidth="1"/>
    <col min="9" max="255" width="8.8984375" style="2"/>
    <col min="256" max="256" width="3.296875" style="2" customWidth="1"/>
    <col min="257" max="257" width="30.3984375" style="2" customWidth="1"/>
    <col min="258" max="258" width="41.3984375" style="2" bestFit="1" customWidth="1"/>
    <col min="259" max="259" width="15.3984375" style="2" bestFit="1" customWidth="1"/>
    <col min="260" max="260" width="14.09765625" style="2" customWidth="1"/>
    <col min="261" max="261" width="15.69921875" style="2" customWidth="1"/>
    <col min="262" max="262" width="10.69921875" style="2" customWidth="1"/>
    <col min="263" max="263" width="13" style="2" customWidth="1"/>
    <col min="264" max="264" width="3.09765625" style="2" customWidth="1"/>
    <col min="265" max="511" width="8.8984375" style="2"/>
    <col min="512" max="512" width="3.296875" style="2" customWidth="1"/>
    <col min="513" max="513" width="30.3984375" style="2" customWidth="1"/>
    <col min="514" max="514" width="41.3984375" style="2" bestFit="1" customWidth="1"/>
    <col min="515" max="515" width="15.3984375" style="2" bestFit="1" customWidth="1"/>
    <col min="516" max="516" width="14.09765625" style="2" customWidth="1"/>
    <col min="517" max="517" width="15.69921875" style="2" customWidth="1"/>
    <col min="518" max="518" width="10.69921875" style="2" customWidth="1"/>
    <col min="519" max="519" width="13" style="2" customWidth="1"/>
    <col min="520" max="520" width="3.09765625" style="2" customWidth="1"/>
    <col min="521" max="767" width="8.8984375" style="2"/>
    <col min="768" max="768" width="3.296875" style="2" customWidth="1"/>
    <col min="769" max="769" width="30.3984375" style="2" customWidth="1"/>
    <col min="770" max="770" width="41.3984375" style="2" bestFit="1" customWidth="1"/>
    <col min="771" max="771" width="15.3984375" style="2" bestFit="1" customWidth="1"/>
    <col min="772" max="772" width="14.09765625" style="2" customWidth="1"/>
    <col min="773" max="773" width="15.69921875" style="2" customWidth="1"/>
    <col min="774" max="774" width="10.69921875" style="2" customWidth="1"/>
    <col min="775" max="775" width="13" style="2" customWidth="1"/>
    <col min="776" max="776" width="3.09765625" style="2" customWidth="1"/>
    <col min="777" max="1023" width="8.8984375" style="2"/>
    <col min="1024" max="1024" width="3.296875" style="2" customWidth="1"/>
    <col min="1025" max="1025" width="30.3984375" style="2" customWidth="1"/>
    <col min="1026" max="1026" width="41.3984375" style="2" bestFit="1" customWidth="1"/>
    <col min="1027" max="1027" width="15.3984375" style="2" bestFit="1" customWidth="1"/>
    <col min="1028" max="1028" width="14.09765625" style="2" customWidth="1"/>
    <col min="1029" max="1029" width="15.69921875" style="2" customWidth="1"/>
    <col min="1030" max="1030" width="10.69921875" style="2" customWidth="1"/>
    <col min="1031" max="1031" width="13" style="2" customWidth="1"/>
    <col min="1032" max="1032" width="3.09765625" style="2" customWidth="1"/>
    <col min="1033" max="1279" width="8.8984375" style="2"/>
    <col min="1280" max="1280" width="3.296875" style="2" customWidth="1"/>
    <col min="1281" max="1281" width="30.3984375" style="2" customWidth="1"/>
    <col min="1282" max="1282" width="41.3984375" style="2" bestFit="1" customWidth="1"/>
    <col min="1283" max="1283" width="15.3984375" style="2" bestFit="1" customWidth="1"/>
    <col min="1284" max="1284" width="14.09765625" style="2" customWidth="1"/>
    <col min="1285" max="1285" width="15.69921875" style="2" customWidth="1"/>
    <col min="1286" max="1286" width="10.69921875" style="2" customWidth="1"/>
    <col min="1287" max="1287" width="13" style="2" customWidth="1"/>
    <col min="1288" max="1288" width="3.09765625" style="2" customWidth="1"/>
    <col min="1289" max="1535" width="8.8984375" style="2"/>
    <col min="1536" max="1536" width="3.296875" style="2" customWidth="1"/>
    <col min="1537" max="1537" width="30.3984375" style="2" customWidth="1"/>
    <col min="1538" max="1538" width="41.3984375" style="2" bestFit="1" customWidth="1"/>
    <col min="1539" max="1539" width="15.3984375" style="2" bestFit="1" customWidth="1"/>
    <col min="1540" max="1540" width="14.09765625" style="2" customWidth="1"/>
    <col min="1541" max="1541" width="15.69921875" style="2" customWidth="1"/>
    <col min="1542" max="1542" width="10.69921875" style="2" customWidth="1"/>
    <col min="1543" max="1543" width="13" style="2" customWidth="1"/>
    <col min="1544" max="1544" width="3.09765625" style="2" customWidth="1"/>
    <col min="1545" max="1791" width="8.8984375" style="2"/>
    <col min="1792" max="1792" width="3.296875" style="2" customWidth="1"/>
    <col min="1793" max="1793" width="30.3984375" style="2" customWidth="1"/>
    <col min="1794" max="1794" width="41.3984375" style="2" bestFit="1" customWidth="1"/>
    <col min="1795" max="1795" width="15.3984375" style="2" bestFit="1" customWidth="1"/>
    <col min="1796" max="1796" width="14.09765625" style="2" customWidth="1"/>
    <col min="1797" max="1797" width="15.69921875" style="2" customWidth="1"/>
    <col min="1798" max="1798" width="10.69921875" style="2" customWidth="1"/>
    <col min="1799" max="1799" width="13" style="2" customWidth="1"/>
    <col min="1800" max="1800" width="3.09765625" style="2" customWidth="1"/>
    <col min="1801" max="2047" width="8.8984375" style="2"/>
    <col min="2048" max="2048" width="3.296875" style="2" customWidth="1"/>
    <col min="2049" max="2049" width="30.3984375" style="2" customWidth="1"/>
    <col min="2050" max="2050" width="41.3984375" style="2" bestFit="1" customWidth="1"/>
    <col min="2051" max="2051" width="15.3984375" style="2" bestFit="1" customWidth="1"/>
    <col min="2052" max="2052" width="14.09765625" style="2" customWidth="1"/>
    <col min="2053" max="2053" width="15.69921875" style="2" customWidth="1"/>
    <col min="2054" max="2054" width="10.69921875" style="2" customWidth="1"/>
    <col min="2055" max="2055" width="13" style="2" customWidth="1"/>
    <col min="2056" max="2056" width="3.09765625" style="2" customWidth="1"/>
    <col min="2057" max="2303" width="8.8984375" style="2"/>
    <col min="2304" max="2304" width="3.296875" style="2" customWidth="1"/>
    <col min="2305" max="2305" width="30.3984375" style="2" customWidth="1"/>
    <col min="2306" max="2306" width="41.3984375" style="2" bestFit="1" customWidth="1"/>
    <col min="2307" max="2307" width="15.3984375" style="2" bestFit="1" customWidth="1"/>
    <col min="2308" max="2308" width="14.09765625" style="2" customWidth="1"/>
    <col min="2309" max="2309" width="15.69921875" style="2" customWidth="1"/>
    <col min="2310" max="2310" width="10.69921875" style="2" customWidth="1"/>
    <col min="2311" max="2311" width="13" style="2" customWidth="1"/>
    <col min="2312" max="2312" width="3.09765625" style="2" customWidth="1"/>
    <col min="2313" max="2559" width="8.8984375" style="2"/>
    <col min="2560" max="2560" width="3.296875" style="2" customWidth="1"/>
    <col min="2561" max="2561" width="30.3984375" style="2" customWidth="1"/>
    <col min="2562" max="2562" width="41.3984375" style="2" bestFit="1" customWidth="1"/>
    <col min="2563" max="2563" width="15.3984375" style="2" bestFit="1" customWidth="1"/>
    <col min="2564" max="2564" width="14.09765625" style="2" customWidth="1"/>
    <col min="2565" max="2565" width="15.69921875" style="2" customWidth="1"/>
    <col min="2566" max="2566" width="10.69921875" style="2" customWidth="1"/>
    <col min="2567" max="2567" width="13" style="2" customWidth="1"/>
    <col min="2568" max="2568" width="3.09765625" style="2" customWidth="1"/>
    <col min="2569" max="2815" width="8.8984375" style="2"/>
    <col min="2816" max="2816" width="3.296875" style="2" customWidth="1"/>
    <col min="2817" max="2817" width="30.3984375" style="2" customWidth="1"/>
    <col min="2818" max="2818" width="41.3984375" style="2" bestFit="1" customWidth="1"/>
    <col min="2819" max="2819" width="15.3984375" style="2" bestFit="1" customWidth="1"/>
    <col min="2820" max="2820" width="14.09765625" style="2" customWidth="1"/>
    <col min="2821" max="2821" width="15.69921875" style="2" customWidth="1"/>
    <col min="2822" max="2822" width="10.69921875" style="2" customWidth="1"/>
    <col min="2823" max="2823" width="13" style="2" customWidth="1"/>
    <col min="2824" max="2824" width="3.09765625" style="2" customWidth="1"/>
    <col min="2825" max="3071" width="8.8984375" style="2"/>
    <col min="3072" max="3072" width="3.296875" style="2" customWidth="1"/>
    <col min="3073" max="3073" width="30.3984375" style="2" customWidth="1"/>
    <col min="3074" max="3074" width="41.3984375" style="2" bestFit="1" customWidth="1"/>
    <col min="3075" max="3075" width="15.3984375" style="2" bestFit="1" customWidth="1"/>
    <col min="3076" max="3076" width="14.09765625" style="2" customWidth="1"/>
    <col min="3077" max="3077" width="15.69921875" style="2" customWidth="1"/>
    <col min="3078" max="3078" width="10.69921875" style="2" customWidth="1"/>
    <col min="3079" max="3079" width="13" style="2" customWidth="1"/>
    <col min="3080" max="3080" width="3.09765625" style="2" customWidth="1"/>
    <col min="3081" max="3327" width="8.8984375" style="2"/>
    <col min="3328" max="3328" width="3.296875" style="2" customWidth="1"/>
    <col min="3329" max="3329" width="30.3984375" style="2" customWidth="1"/>
    <col min="3330" max="3330" width="41.3984375" style="2" bestFit="1" customWidth="1"/>
    <col min="3331" max="3331" width="15.3984375" style="2" bestFit="1" customWidth="1"/>
    <col min="3332" max="3332" width="14.09765625" style="2" customWidth="1"/>
    <col min="3333" max="3333" width="15.69921875" style="2" customWidth="1"/>
    <col min="3334" max="3334" width="10.69921875" style="2" customWidth="1"/>
    <col min="3335" max="3335" width="13" style="2" customWidth="1"/>
    <col min="3336" max="3336" width="3.09765625" style="2" customWidth="1"/>
    <col min="3337" max="3583" width="8.8984375" style="2"/>
    <col min="3584" max="3584" width="3.296875" style="2" customWidth="1"/>
    <col min="3585" max="3585" width="30.3984375" style="2" customWidth="1"/>
    <col min="3586" max="3586" width="41.3984375" style="2" bestFit="1" customWidth="1"/>
    <col min="3587" max="3587" width="15.3984375" style="2" bestFit="1" customWidth="1"/>
    <col min="3588" max="3588" width="14.09765625" style="2" customWidth="1"/>
    <col min="3589" max="3589" width="15.69921875" style="2" customWidth="1"/>
    <col min="3590" max="3590" width="10.69921875" style="2" customWidth="1"/>
    <col min="3591" max="3591" width="13" style="2" customWidth="1"/>
    <col min="3592" max="3592" width="3.09765625" style="2" customWidth="1"/>
    <col min="3593" max="3839" width="8.8984375" style="2"/>
    <col min="3840" max="3840" width="3.296875" style="2" customWidth="1"/>
    <col min="3841" max="3841" width="30.3984375" style="2" customWidth="1"/>
    <col min="3842" max="3842" width="41.3984375" style="2" bestFit="1" customWidth="1"/>
    <col min="3843" max="3843" width="15.3984375" style="2" bestFit="1" customWidth="1"/>
    <col min="3844" max="3844" width="14.09765625" style="2" customWidth="1"/>
    <col min="3845" max="3845" width="15.69921875" style="2" customWidth="1"/>
    <col min="3846" max="3846" width="10.69921875" style="2" customWidth="1"/>
    <col min="3847" max="3847" width="13" style="2" customWidth="1"/>
    <col min="3848" max="3848" width="3.09765625" style="2" customWidth="1"/>
    <col min="3849" max="4095" width="8.8984375" style="2"/>
    <col min="4096" max="4096" width="3.296875" style="2" customWidth="1"/>
    <col min="4097" max="4097" width="30.3984375" style="2" customWidth="1"/>
    <col min="4098" max="4098" width="41.3984375" style="2" bestFit="1" customWidth="1"/>
    <col min="4099" max="4099" width="15.3984375" style="2" bestFit="1" customWidth="1"/>
    <col min="4100" max="4100" width="14.09765625" style="2" customWidth="1"/>
    <col min="4101" max="4101" width="15.69921875" style="2" customWidth="1"/>
    <col min="4102" max="4102" width="10.69921875" style="2" customWidth="1"/>
    <col min="4103" max="4103" width="13" style="2" customWidth="1"/>
    <col min="4104" max="4104" width="3.09765625" style="2" customWidth="1"/>
    <col min="4105" max="4351" width="8.8984375" style="2"/>
    <col min="4352" max="4352" width="3.296875" style="2" customWidth="1"/>
    <col min="4353" max="4353" width="30.3984375" style="2" customWidth="1"/>
    <col min="4354" max="4354" width="41.3984375" style="2" bestFit="1" customWidth="1"/>
    <col min="4355" max="4355" width="15.3984375" style="2" bestFit="1" customWidth="1"/>
    <col min="4356" max="4356" width="14.09765625" style="2" customWidth="1"/>
    <col min="4357" max="4357" width="15.69921875" style="2" customWidth="1"/>
    <col min="4358" max="4358" width="10.69921875" style="2" customWidth="1"/>
    <col min="4359" max="4359" width="13" style="2" customWidth="1"/>
    <col min="4360" max="4360" width="3.09765625" style="2" customWidth="1"/>
    <col min="4361" max="4607" width="8.8984375" style="2"/>
    <col min="4608" max="4608" width="3.296875" style="2" customWidth="1"/>
    <col min="4609" max="4609" width="30.3984375" style="2" customWidth="1"/>
    <col min="4610" max="4610" width="41.3984375" style="2" bestFit="1" customWidth="1"/>
    <col min="4611" max="4611" width="15.3984375" style="2" bestFit="1" customWidth="1"/>
    <col min="4612" max="4612" width="14.09765625" style="2" customWidth="1"/>
    <col min="4613" max="4613" width="15.69921875" style="2" customWidth="1"/>
    <col min="4614" max="4614" width="10.69921875" style="2" customWidth="1"/>
    <col min="4615" max="4615" width="13" style="2" customWidth="1"/>
    <col min="4616" max="4616" width="3.09765625" style="2" customWidth="1"/>
    <col min="4617" max="4863" width="8.8984375" style="2"/>
    <col min="4864" max="4864" width="3.296875" style="2" customWidth="1"/>
    <col min="4865" max="4865" width="30.3984375" style="2" customWidth="1"/>
    <col min="4866" max="4866" width="41.3984375" style="2" bestFit="1" customWidth="1"/>
    <col min="4867" max="4867" width="15.3984375" style="2" bestFit="1" customWidth="1"/>
    <col min="4868" max="4868" width="14.09765625" style="2" customWidth="1"/>
    <col min="4869" max="4869" width="15.69921875" style="2" customWidth="1"/>
    <col min="4870" max="4870" width="10.69921875" style="2" customWidth="1"/>
    <col min="4871" max="4871" width="13" style="2" customWidth="1"/>
    <col min="4872" max="4872" width="3.09765625" style="2" customWidth="1"/>
    <col min="4873" max="5119" width="8.8984375" style="2"/>
    <col min="5120" max="5120" width="3.296875" style="2" customWidth="1"/>
    <col min="5121" max="5121" width="30.3984375" style="2" customWidth="1"/>
    <col min="5122" max="5122" width="41.3984375" style="2" bestFit="1" customWidth="1"/>
    <col min="5123" max="5123" width="15.3984375" style="2" bestFit="1" customWidth="1"/>
    <col min="5124" max="5124" width="14.09765625" style="2" customWidth="1"/>
    <col min="5125" max="5125" width="15.69921875" style="2" customWidth="1"/>
    <col min="5126" max="5126" width="10.69921875" style="2" customWidth="1"/>
    <col min="5127" max="5127" width="13" style="2" customWidth="1"/>
    <col min="5128" max="5128" width="3.09765625" style="2" customWidth="1"/>
    <col min="5129" max="5375" width="8.8984375" style="2"/>
    <col min="5376" max="5376" width="3.296875" style="2" customWidth="1"/>
    <col min="5377" max="5377" width="30.3984375" style="2" customWidth="1"/>
    <col min="5378" max="5378" width="41.3984375" style="2" bestFit="1" customWidth="1"/>
    <col min="5379" max="5379" width="15.3984375" style="2" bestFit="1" customWidth="1"/>
    <col min="5380" max="5380" width="14.09765625" style="2" customWidth="1"/>
    <col min="5381" max="5381" width="15.69921875" style="2" customWidth="1"/>
    <col min="5382" max="5382" width="10.69921875" style="2" customWidth="1"/>
    <col min="5383" max="5383" width="13" style="2" customWidth="1"/>
    <col min="5384" max="5384" width="3.09765625" style="2" customWidth="1"/>
    <col min="5385" max="5631" width="8.8984375" style="2"/>
    <col min="5632" max="5632" width="3.296875" style="2" customWidth="1"/>
    <col min="5633" max="5633" width="30.3984375" style="2" customWidth="1"/>
    <col min="5634" max="5634" width="41.3984375" style="2" bestFit="1" customWidth="1"/>
    <col min="5635" max="5635" width="15.3984375" style="2" bestFit="1" customWidth="1"/>
    <col min="5636" max="5636" width="14.09765625" style="2" customWidth="1"/>
    <col min="5637" max="5637" width="15.69921875" style="2" customWidth="1"/>
    <col min="5638" max="5638" width="10.69921875" style="2" customWidth="1"/>
    <col min="5639" max="5639" width="13" style="2" customWidth="1"/>
    <col min="5640" max="5640" width="3.09765625" style="2" customWidth="1"/>
    <col min="5641" max="5887" width="8.8984375" style="2"/>
    <col min="5888" max="5888" width="3.296875" style="2" customWidth="1"/>
    <col min="5889" max="5889" width="30.3984375" style="2" customWidth="1"/>
    <col min="5890" max="5890" width="41.3984375" style="2" bestFit="1" customWidth="1"/>
    <col min="5891" max="5891" width="15.3984375" style="2" bestFit="1" customWidth="1"/>
    <col min="5892" max="5892" width="14.09765625" style="2" customWidth="1"/>
    <col min="5893" max="5893" width="15.69921875" style="2" customWidth="1"/>
    <col min="5894" max="5894" width="10.69921875" style="2" customWidth="1"/>
    <col min="5895" max="5895" width="13" style="2" customWidth="1"/>
    <col min="5896" max="5896" width="3.09765625" style="2" customWidth="1"/>
    <col min="5897" max="6143" width="8.8984375" style="2"/>
    <col min="6144" max="6144" width="3.296875" style="2" customWidth="1"/>
    <col min="6145" max="6145" width="30.3984375" style="2" customWidth="1"/>
    <col min="6146" max="6146" width="41.3984375" style="2" bestFit="1" customWidth="1"/>
    <col min="6147" max="6147" width="15.3984375" style="2" bestFit="1" customWidth="1"/>
    <col min="6148" max="6148" width="14.09765625" style="2" customWidth="1"/>
    <col min="6149" max="6149" width="15.69921875" style="2" customWidth="1"/>
    <col min="6150" max="6150" width="10.69921875" style="2" customWidth="1"/>
    <col min="6151" max="6151" width="13" style="2" customWidth="1"/>
    <col min="6152" max="6152" width="3.09765625" style="2" customWidth="1"/>
    <col min="6153" max="6399" width="8.8984375" style="2"/>
    <col min="6400" max="6400" width="3.296875" style="2" customWidth="1"/>
    <col min="6401" max="6401" width="30.3984375" style="2" customWidth="1"/>
    <col min="6402" max="6402" width="41.3984375" style="2" bestFit="1" customWidth="1"/>
    <col min="6403" max="6403" width="15.3984375" style="2" bestFit="1" customWidth="1"/>
    <col min="6404" max="6404" width="14.09765625" style="2" customWidth="1"/>
    <col min="6405" max="6405" width="15.69921875" style="2" customWidth="1"/>
    <col min="6406" max="6406" width="10.69921875" style="2" customWidth="1"/>
    <col min="6407" max="6407" width="13" style="2" customWidth="1"/>
    <col min="6408" max="6408" width="3.09765625" style="2" customWidth="1"/>
    <col min="6409" max="6655" width="8.8984375" style="2"/>
    <col min="6656" max="6656" width="3.296875" style="2" customWidth="1"/>
    <col min="6657" max="6657" width="30.3984375" style="2" customWidth="1"/>
    <col min="6658" max="6658" width="41.3984375" style="2" bestFit="1" customWidth="1"/>
    <col min="6659" max="6659" width="15.3984375" style="2" bestFit="1" customWidth="1"/>
    <col min="6660" max="6660" width="14.09765625" style="2" customWidth="1"/>
    <col min="6661" max="6661" width="15.69921875" style="2" customWidth="1"/>
    <col min="6662" max="6662" width="10.69921875" style="2" customWidth="1"/>
    <col min="6663" max="6663" width="13" style="2" customWidth="1"/>
    <col min="6664" max="6664" width="3.09765625" style="2" customWidth="1"/>
    <col min="6665" max="6911" width="8.8984375" style="2"/>
    <col min="6912" max="6912" width="3.296875" style="2" customWidth="1"/>
    <col min="6913" max="6913" width="30.3984375" style="2" customWidth="1"/>
    <col min="6914" max="6914" width="41.3984375" style="2" bestFit="1" customWidth="1"/>
    <col min="6915" max="6915" width="15.3984375" style="2" bestFit="1" customWidth="1"/>
    <col min="6916" max="6916" width="14.09765625" style="2" customWidth="1"/>
    <col min="6917" max="6917" width="15.69921875" style="2" customWidth="1"/>
    <col min="6918" max="6918" width="10.69921875" style="2" customWidth="1"/>
    <col min="6919" max="6919" width="13" style="2" customWidth="1"/>
    <col min="6920" max="6920" width="3.09765625" style="2" customWidth="1"/>
    <col min="6921" max="7167" width="8.8984375" style="2"/>
    <col min="7168" max="7168" width="3.296875" style="2" customWidth="1"/>
    <col min="7169" max="7169" width="30.3984375" style="2" customWidth="1"/>
    <col min="7170" max="7170" width="41.3984375" style="2" bestFit="1" customWidth="1"/>
    <col min="7171" max="7171" width="15.3984375" style="2" bestFit="1" customWidth="1"/>
    <col min="7172" max="7172" width="14.09765625" style="2" customWidth="1"/>
    <col min="7173" max="7173" width="15.69921875" style="2" customWidth="1"/>
    <col min="7174" max="7174" width="10.69921875" style="2" customWidth="1"/>
    <col min="7175" max="7175" width="13" style="2" customWidth="1"/>
    <col min="7176" max="7176" width="3.09765625" style="2" customWidth="1"/>
    <col min="7177" max="7423" width="8.8984375" style="2"/>
    <col min="7424" max="7424" width="3.296875" style="2" customWidth="1"/>
    <col min="7425" max="7425" width="30.3984375" style="2" customWidth="1"/>
    <col min="7426" max="7426" width="41.3984375" style="2" bestFit="1" customWidth="1"/>
    <col min="7427" max="7427" width="15.3984375" style="2" bestFit="1" customWidth="1"/>
    <col min="7428" max="7428" width="14.09765625" style="2" customWidth="1"/>
    <col min="7429" max="7429" width="15.69921875" style="2" customWidth="1"/>
    <col min="7430" max="7430" width="10.69921875" style="2" customWidth="1"/>
    <col min="7431" max="7431" width="13" style="2" customWidth="1"/>
    <col min="7432" max="7432" width="3.09765625" style="2" customWidth="1"/>
    <col min="7433" max="7679" width="8.8984375" style="2"/>
    <col min="7680" max="7680" width="3.296875" style="2" customWidth="1"/>
    <col min="7681" max="7681" width="30.3984375" style="2" customWidth="1"/>
    <col min="7682" max="7682" width="41.3984375" style="2" bestFit="1" customWidth="1"/>
    <col min="7683" max="7683" width="15.3984375" style="2" bestFit="1" customWidth="1"/>
    <col min="7684" max="7684" width="14.09765625" style="2" customWidth="1"/>
    <col min="7685" max="7685" width="15.69921875" style="2" customWidth="1"/>
    <col min="7686" max="7686" width="10.69921875" style="2" customWidth="1"/>
    <col min="7687" max="7687" width="13" style="2" customWidth="1"/>
    <col min="7688" max="7688" width="3.09765625" style="2" customWidth="1"/>
    <col min="7689" max="7935" width="8.8984375" style="2"/>
    <col min="7936" max="7936" width="3.296875" style="2" customWidth="1"/>
    <col min="7937" max="7937" width="30.3984375" style="2" customWidth="1"/>
    <col min="7938" max="7938" width="41.3984375" style="2" bestFit="1" customWidth="1"/>
    <col min="7939" max="7939" width="15.3984375" style="2" bestFit="1" customWidth="1"/>
    <col min="7940" max="7940" width="14.09765625" style="2" customWidth="1"/>
    <col min="7941" max="7941" width="15.69921875" style="2" customWidth="1"/>
    <col min="7942" max="7942" width="10.69921875" style="2" customWidth="1"/>
    <col min="7943" max="7943" width="13" style="2" customWidth="1"/>
    <col min="7944" max="7944" width="3.09765625" style="2" customWidth="1"/>
    <col min="7945" max="8191" width="8.8984375" style="2"/>
    <col min="8192" max="8192" width="3.296875" style="2" customWidth="1"/>
    <col min="8193" max="8193" width="30.3984375" style="2" customWidth="1"/>
    <col min="8194" max="8194" width="41.3984375" style="2" bestFit="1" customWidth="1"/>
    <col min="8195" max="8195" width="15.3984375" style="2" bestFit="1" customWidth="1"/>
    <col min="8196" max="8196" width="14.09765625" style="2" customWidth="1"/>
    <col min="8197" max="8197" width="15.69921875" style="2" customWidth="1"/>
    <col min="8198" max="8198" width="10.69921875" style="2" customWidth="1"/>
    <col min="8199" max="8199" width="13" style="2" customWidth="1"/>
    <col min="8200" max="8200" width="3.09765625" style="2" customWidth="1"/>
    <col min="8201" max="8447" width="8.8984375" style="2"/>
    <col min="8448" max="8448" width="3.296875" style="2" customWidth="1"/>
    <col min="8449" max="8449" width="30.3984375" style="2" customWidth="1"/>
    <col min="8450" max="8450" width="41.3984375" style="2" bestFit="1" customWidth="1"/>
    <col min="8451" max="8451" width="15.3984375" style="2" bestFit="1" customWidth="1"/>
    <col min="8452" max="8452" width="14.09765625" style="2" customWidth="1"/>
    <col min="8453" max="8453" width="15.69921875" style="2" customWidth="1"/>
    <col min="8454" max="8454" width="10.69921875" style="2" customWidth="1"/>
    <col min="8455" max="8455" width="13" style="2" customWidth="1"/>
    <col min="8456" max="8456" width="3.09765625" style="2" customWidth="1"/>
    <col min="8457" max="8703" width="8.8984375" style="2"/>
    <col min="8704" max="8704" width="3.296875" style="2" customWidth="1"/>
    <col min="8705" max="8705" width="30.3984375" style="2" customWidth="1"/>
    <col min="8706" max="8706" width="41.3984375" style="2" bestFit="1" customWidth="1"/>
    <col min="8707" max="8707" width="15.3984375" style="2" bestFit="1" customWidth="1"/>
    <col min="8708" max="8708" width="14.09765625" style="2" customWidth="1"/>
    <col min="8709" max="8709" width="15.69921875" style="2" customWidth="1"/>
    <col min="8710" max="8710" width="10.69921875" style="2" customWidth="1"/>
    <col min="8711" max="8711" width="13" style="2" customWidth="1"/>
    <col min="8712" max="8712" width="3.09765625" style="2" customWidth="1"/>
    <col min="8713" max="8959" width="8.8984375" style="2"/>
    <col min="8960" max="8960" width="3.296875" style="2" customWidth="1"/>
    <col min="8961" max="8961" width="30.3984375" style="2" customWidth="1"/>
    <col min="8962" max="8962" width="41.3984375" style="2" bestFit="1" customWidth="1"/>
    <col min="8963" max="8963" width="15.3984375" style="2" bestFit="1" customWidth="1"/>
    <col min="8964" max="8964" width="14.09765625" style="2" customWidth="1"/>
    <col min="8965" max="8965" width="15.69921875" style="2" customWidth="1"/>
    <col min="8966" max="8966" width="10.69921875" style="2" customWidth="1"/>
    <col min="8967" max="8967" width="13" style="2" customWidth="1"/>
    <col min="8968" max="8968" width="3.09765625" style="2" customWidth="1"/>
    <col min="8969" max="9215" width="8.8984375" style="2"/>
    <col min="9216" max="9216" width="3.296875" style="2" customWidth="1"/>
    <col min="9217" max="9217" width="30.3984375" style="2" customWidth="1"/>
    <col min="9218" max="9218" width="41.3984375" style="2" bestFit="1" customWidth="1"/>
    <col min="9219" max="9219" width="15.3984375" style="2" bestFit="1" customWidth="1"/>
    <col min="9220" max="9220" width="14.09765625" style="2" customWidth="1"/>
    <col min="9221" max="9221" width="15.69921875" style="2" customWidth="1"/>
    <col min="9222" max="9222" width="10.69921875" style="2" customWidth="1"/>
    <col min="9223" max="9223" width="13" style="2" customWidth="1"/>
    <col min="9224" max="9224" width="3.09765625" style="2" customWidth="1"/>
    <col min="9225" max="9471" width="8.8984375" style="2"/>
    <col min="9472" max="9472" width="3.296875" style="2" customWidth="1"/>
    <col min="9473" max="9473" width="30.3984375" style="2" customWidth="1"/>
    <col min="9474" max="9474" width="41.3984375" style="2" bestFit="1" customWidth="1"/>
    <col min="9475" max="9475" width="15.3984375" style="2" bestFit="1" customWidth="1"/>
    <col min="9476" max="9476" width="14.09765625" style="2" customWidth="1"/>
    <col min="9477" max="9477" width="15.69921875" style="2" customWidth="1"/>
    <col min="9478" max="9478" width="10.69921875" style="2" customWidth="1"/>
    <col min="9479" max="9479" width="13" style="2" customWidth="1"/>
    <col min="9480" max="9480" width="3.09765625" style="2" customWidth="1"/>
    <col min="9481" max="9727" width="8.8984375" style="2"/>
    <col min="9728" max="9728" width="3.296875" style="2" customWidth="1"/>
    <col min="9729" max="9729" width="30.3984375" style="2" customWidth="1"/>
    <col min="9730" max="9730" width="41.3984375" style="2" bestFit="1" customWidth="1"/>
    <col min="9731" max="9731" width="15.3984375" style="2" bestFit="1" customWidth="1"/>
    <col min="9732" max="9732" width="14.09765625" style="2" customWidth="1"/>
    <col min="9733" max="9733" width="15.69921875" style="2" customWidth="1"/>
    <col min="9734" max="9734" width="10.69921875" style="2" customWidth="1"/>
    <col min="9735" max="9735" width="13" style="2" customWidth="1"/>
    <col min="9736" max="9736" width="3.09765625" style="2" customWidth="1"/>
    <col min="9737" max="9983" width="8.8984375" style="2"/>
    <col min="9984" max="9984" width="3.296875" style="2" customWidth="1"/>
    <col min="9985" max="9985" width="30.3984375" style="2" customWidth="1"/>
    <col min="9986" max="9986" width="41.3984375" style="2" bestFit="1" customWidth="1"/>
    <col min="9987" max="9987" width="15.3984375" style="2" bestFit="1" customWidth="1"/>
    <col min="9988" max="9988" width="14.09765625" style="2" customWidth="1"/>
    <col min="9989" max="9989" width="15.69921875" style="2" customWidth="1"/>
    <col min="9990" max="9990" width="10.69921875" style="2" customWidth="1"/>
    <col min="9991" max="9991" width="13" style="2" customWidth="1"/>
    <col min="9992" max="9992" width="3.09765625" style="2" customWidth="1"/>
    <col min="9993" max="10239" width="8.8984375" style="2"/>
    <col min="10240" max="10240" width="3.296875" style="2" customWidth="1"/>
    <col min="10241" max="10241" width="30.3984375" style="2" customWidth="1"/>
    <col min="10242" max="10242" width="41.3984375" style="2" bestFit="1" customWidth="1"/>
    <col min="10243" max="10243" width="15.3984375" style="2" bestFit="1" customWidth="1"/>
    <col min="10244" max="10244" width="14.09765625" style="2" customWidth="1"/>
    <col min="10245" max="10245" width="15.69921875" style="2" customWidth="1"/>
    <col min="10246" max="10246" width="10.69921875" style="2" customWidth="1"/>
    <col min="10247" max="10247" width="13" style="2" customWidth="1"/>
    <col min="10248" max="10248" width="3.09765625" style="2" customWidth="1"/>
    <col min="10249" max="10495" width="8.8984375" style="2"/>
    <col min="10496" max="10496" width="3.296875" style="2" customWidth="1"/>
    <col min="10497" max="10497" width="30.3984375" style="2" customWidth="1"/>
    <col min="10498" max="10498" width="41.3984375" style="2" bestFit="1" customWidth="1"/>
    <col min="10499" max="10499" width="15.3984375" style="2" bestFit="1" customWidth="1"/>
    <col min="10500" max="10500" width="14.09765625" style="2" customWidth="1"/>
    <col min="10501" max="10501" width="15.69921875" style="2" customWidth="1"/>
    <col min="10502" max="10502" width="10.69921875" style="2" customWidth="1"/>
    <col min="10503" max="10503" width="13" style="2" customWidth="1"/>
    <col min="10504" max="10504" width="3.09765625" style="2" customWidth="1"/>
    <col min="10505" max="10751" width="8.8984375" style="2"/>
    <col min="10752" max="10752" width="3.296875" style="2" customWidth="1"/>
    <col min="10753" max="10753" width="30.3984375" style="2" customWidth="1"/>
    <col min="10754" max="10754" width="41.3984375" style="2" bestFit="1" customWidth="1"/>
    <col min="10755" max="10755" width="15.3984375" style="2" bestFit="1" customWidth="1"/>
    <col min="10756" max="10756" width="14.09765625" style="2" customWidth="1"/>
    <col min="10757" max="10757" width="15.69921875" style="2" customWidth="1"/>
    <col min="10758" max="10758" width="10.69921875" style="2" customWidth="1"/>
    <col min="10759" max="10759" width="13" style="2" customWidth="1"/>
    <col min="10760" max="10760" width="3.09765625" style="2" customWidth="1"/>
    <col min="10761" max="11007" width="8.8984375" style="2"/>
    <col min="11008" max="11008" width="3.296875" style="2" customWidth="1"/>
    <col min="11009" max="11009" width="30.3984375" style="2" customWidth="1"/>
    <col min="11010" max="11010" width="41.3984375" style="2" bestFit="1" customWidth="1"/>
    <col min="11011" max="11011" width="15.3984375" style="2" bestFit="1" customWidth="1"/>
    <col min="11012" max="11012" width="14.09765625" style="2" customWidth="1"/>
    <col min="11013" max="11013" width="15.69921875" style="2" customWidth="1"/>
    <col min="11014" max="11014" width="10.69921875" style="2" customWidth="1"/>
    <col min="11015" max="11015" width="13" style="2" customWidth="1"/>
    <col min="11016" max="11016" width="3.09765625" style="2" customWidth="1"/>
    <col min="11017" max="11263" width="8.8984375" style="2"/>
    <col min="11264" max="11264" width="3.296875" style="2" customWidth="1"/>
    <col min="11265" max="11265" width="30.3984375" style="2" customWidth="1"/>
    <col min="11266" max="11266" width="41.3984375" style="2" bestFit="1" customWidth="1"/>
    <col min="11267" max="11267" width="15.3984375" style="2" bestFit="1" customWidth="1"/>
    <col min="11268" max="11268" width="14.09765625" style="2" customWidth="1"/>
    <col min="11269" max="11269" width="15.69921875" style="2" customWidth="1"/>
    <col min="11270" max="11270" width="10.69921875" style="2" customWidth="1"/>
    <col min="11271" max="11271" width="13" style="2" customWidth="1"/>
    <col min="11272" max="11272" width="3.09765625" style="2" customWidth="1"/>
    <col min="11273" max="11519" width="8.8984375" style="2"/>
    <col min="11520" max="11520" width="3.296875" style="2" customWidth="1"/>
    <col min="11521" max="11521" width="30.3984375" style="2" customWidth="1"/>
    <col min="11522" max="11522" width="41.3984375" style="2" bestFit="1" customWidth="1"/>
    <col min="11523" max="11523" width="15.3984375" style="2" bestFit="1" customWidth="1"/>
    <col min="11524" max="11524" width="14.09765625" style="2" customWidth="1"/>
    <col min="11525" max="11525" width="15.69921875" style="2" customWidth="1"/>
    <col min="11526" max="11526" width="10.69921875" style="2" customWidth="1"/>
    <col min="11527" max="11527" width="13" style="2" customWidth="1"/>
    <col min="11528" max="11528" width="3.09765625" style="2" customWidth="1"/>
    <col min="11529" max="11775" width="8.8984375" style="2"/>
    <col min="11776" max="11776" width="3.296875" style="2" customWidth="1"/>
    <col min="11777" max="11777" width="30.3984375" style="2" customWidth="1"/>
    <col min="11778" max="11778" width="41.3984375" style="2" bestFit="1" customWidth="1"/>
    <col min="11779" max="11779" width="15.3984375" style="2" bestFit="1" customWidth="1"/>
    <col min="11780" max="11780" width="14.09765625" style="2" customWidth="1"/>
    <col min="11781" max="11781" width="15.69921875" style="2" customWidth="1"/>
    <col min="11782" max="11782" width="10.69921875" style="2" customWidth="1"/>
    <col min="11783" max="11783" width="13" style="2" customWidth="1"/>
    <col min="11784" max="11784" width="3.09765625" style="2" customWidth="1"/>
    <col min="11785" max="12031" width="8.8984375" style="2"/>
    <col min="12032" max="12032" width="3.296875" style="2" customWidth="1"/>
    <col min="12033" max="12033" width="30.3984375" style="2" customWidth="1"/>
    <col min="12034" max="12034" width="41.3984375" style="2" bestFit="1" customWidth="1"/>
    <col min="12035" max="12035" width="15.3984375" style="2" bestFit="1" customWidth="1"/>
    <col min="12036" max="12036" width="14.09765625" style="2" customWidth="1"/>
    <col min="12037" max="12037" width="15.69921875" style="2" customWidth="1"/>
    <col min="12038" max="12038" width="10.69921875" style="2" customWidth="1"/>
    <col min="12039" max="12039" width="13" style="2" customWidth="1"/>
    <col min="12040" max="12040" width="3.09765625" style="2" customWidth="1"/>
    <col min="12041" max="12287" width="8.8984375" style="2"/>
    <col min="12288" max="12288" width="3.296875" style="2" customWidth="1"/>
    <col min="12289" max="12289" width="30.3984375" style="2" customWidth="1"/>
    <col min="12290" max="12290" width="41.3984375" style="2" bestFit="1" customWidth="1"/>
    <col min="12291" max="12291" width="15.3984375" style="2" bestFit="1" customWidth="1"/>
    <col min="12292" max="12292" width="14.09765625" style="2" customWidth="1"/>
    <col min="12293" max="12293" width="15.69921875" style="2" customWidth="1"/>
    <col min="12294" max="12294" width="10.69921875" style="2" customWidth="1"/>
    <col min="12295" max="12295" width="13" style="2" customWidth="1"/>
    <col min="12296" max="12296" width="3.09765625" style="2" customWidth="1"/>
    <col min="12297" max="12543" width="8.8984375" style="2"/>
    <col min="12544" max="12544" width="3.296875" style="2" customWidth="1"/>
    <col min="12545" max="12545" width="30.3984375" style="2" customWidth="1"/>
    <col min="12546" max="12546" width="41.3984375" style="2" bestFit="1" customWidth="1"/>
    <col min="12547" max="12547" width="15.3984375" style="2" bestFit="1" customWidth="1"/>
    <col min="12548" max="12548" width="14.09765625" style="2" customWidth="1"/>
    <col min="12549" max="12549" width="15.69921875" style="2" customWidth="1"/>
    <col min="12550" max="12550" width="10.69921875" style="2" customWidth="1"/>
    <col min="12551" max="12551" width="13" style="2" customWidth="1"/>
    <col min="12552" max="12552" width="3.09765625" style="2" customWidth="1"/>
    <col min="12553" max="12799" width="8.8984375" style="2"/>
    <col min="12800" max="12800" width="3.296875" style="2" customWidth="1"/>
    <col min="12801" max="12801" width="30.3984375" style="2" customWidth="1"/>
    <col min="12802" max="12802" width="41.3984375" style="2" bestFit="1" customWidth="1"/>
    <col min="12803" max="12803" width="15.3984375" style="2" bestFit="1" customWidth="1"/>
    <col min="12804" max="12804" width="14.09765625" style="2" customWidth="1"/>
    <col min="12805" max="12805" width="15.69921875" style="2" customWidth="1"/>
    <col min="12806" max="12806" width="10.69921875" style="2" customWidth="1"/>
    <col min="12807" max="12807" width="13" style="2" customWidth="1"/>
    <col min="12808" max="12808" width="3.09765625" style="2" customWidth="1"/>
    <col min="12809" max="13055" width="8.8984375" style="2"/>
    <col min="13056" max="13056" width="3.296875" style="2" customWidth="1"/>
    <col min="13057" max="13057" width="30.3984375" style="2" customWidth="1"/>
    <col min="13058" max="13058" width="41.3984375" style="2" bestFit="1" customWidth="1"/>
    <col min="13059" max="13059" width="15.3984375" style="2" bestFit="1" customWidth="1"/>
    <col min="13060" max="13060" width="14.09765625" style="2" customWidth="1"/>
    <col min="13061" max="13061" width="15.69921875" style="2" customWidth="1"/>
    <col min="13062" max="13062" width="10.69921875" style="2" customWidth="1"/>
    <col min="13063" max="13063" width="13" style="2" customWidth="1"/>
    <col min="13064" max="13064" width="3.09765625" style="2" customWidth="1"/>
    <col min="13065" max="13311" width="8.8984375" style="2"/>
    <col min="13312" max="13312" width="3.296875" style="2" customWidth="1"/>
    <col min="13313" max="13313" width="30.3984375" style="2" customWidth="1"/>
    <col min="13314" max="13314" width="41.3984375" style="2" bestFit="1" customWidth="1"/>
    <col min="13315" max="13315" width="15.3984375" style="2" bestFit="1" customWidth="1"/>
    <col min="13316" max="13316" width="14.09765625" style="2" customWidth="1"/>
    <col min="13317" max="13317" width="15.69921875" style="2" customWidth="1"/>
    <col min="13318" max="13318" width="10.69921875" style="2" customWidth="1"/>
    <col min="13319" max="13319" width="13" style="2" customWidth="1"/>
    <col min="13320" max="13320" width="3.09765625" style="2" customWidth="1"/>
    <col min="13321" max="13567" width="8.8984375" style="2"/>
    <col min="13568" max="13568" width="3.296875" style="2" customWidth="1"/>
    <col min="13569" max="13569" width="30.3984375" style="2" customWidth="1"/>
    <col min="13570" max="13570" width="41.3984375" style="2" bestFit="1" customWidth="1"/>
    <col min="13571" max="13571" width="15.3984375" style="2" bestFit="1" customWidth="1"/>
    <col min="13572" max="13572" width="14.09765625" style="2" customWidth="1"/>
    <col min="13573" max="13573" width="15.69921875" style="2" customWidth="1"/>
    <col min="13574" max="13574" width="10.69921875" style="2" customWidth="1"/>
    <col min="13575" max="13575" width="13" style="2" customWidth="1"/>
    <col min="13576" max="13576" width="3.09765625" style="2" customWidth="1"/>
    <col min="13577" max="13823" width="8.8984375" style="2"/>
    <col min="13824" max="13824" width="3.296875" style="2" customWidth="1"/>
    <col min="13825" max="13825" width="30.3984375" style="2" customWidth="1"/>
    <col min="13826" max="13826" width="41.3984375" style="2" bestFit="1" customWidth="1"/>
    <col min="13827" max="13827" width="15.3984375" style="2" bestFit="1" customWidth="1"/>
    <col min="13828" max="13828" width="14.09765625" style="2" customWidth="1"/>
    <col min="13829" max="13829" width="15.69921875" style="2" customWidth="1"/>
    <col min="13830" max="13830" width="10.69921875" style="2" customWidth="1"/>
    <col min="13831" max="13831" width="13" style="2" customWidth="1"/>
    <col min="13832" max="13832" width="3.09765625" style="2" customWidth="1"/>
    <col min="13833" max="14079" width="8.8984375" style="2"/>
    <col min="14080" max="14080" width="3.296875" style="2" customWidth="1"/>
    <col min="14081" max="14081" width="30.3984375" style="2" customWidth="1"/>
    <col min="14082" max="14082" width="41.3984375" style="2" bestFit="1" customWidth="1"/>
    <col min="14083" max="14083" width="15.3984375" style="2" bestFit="1" customWidth="1"/>
    <col min="14084" max="14084" width="14.09765625" style="2" customWidth="1"/>
    <col min="14085" max="14085" width="15.69921875" style="2" customWidth="1"/>
    <col min="14086" max="14086" width="10.69921875" style="2" customWidth="1"/>
    <col min="14087" max="14087" width="13" style="2" customWidth="1"/>
    <col min="14088" max="14088" width="3.09765625" style="2" customWidth="1"/>
    <col min="14089" max="14335" width="8.8984375" style="2"/>
    <col min="14336" max="14336" width="3.296875" style="2" customWidth="1"/>
    <col min="14337" max="14337" width="30.3984375" style="2" customWidth="1"/>
    <col min="14338" max="14338" width="41.3984375" style="2" bestFit="1" customWidth="1"/>
    <col min="14339" max="14339" width="15.3984375" style="2" bestFit="1" customWidth="1"/>
    <col min="14340" max="14340" width="14.09765625" style="2" customWidth="1"/>
    <col min="14341" max="14341" width="15.69921875" style="2" customWidth="1"/>
    <col min="14342" max="14342" width="10.69921875" style="2" customWidth="1"/>
    <col min="14343" max="14343" width="13" style="2" customWidth="1"/>
    <col min="14344" max="14344" width="3.09765625" style="2" customWidth="1"/>
    <col min="14345" max="14591" width="8.8984375" style="2"/>
    <col min="14592" max="14592" width="3.296875" style="2" customWidth="1"/>
    <col min="14593" max="14593" width="30.3984375" style="2" customWidth="1"/>
    <col min="14594" max="14594" width="41.3984375" style="2" bestFit="1" customWidth="1"/>
    <col min="14595" max="14595" width="15.3984375" style="2" bestFit="1" customWidth="1"/>
    <col min="14596" max="14596" width="14.09765625" style="2" customWidth="1"/>
    <col min="14597" max="14597" width="15.69921875" style="2" customWidth="1"/>
    <col min="14598" max="14598" width="10.69921875" style="2" customWidth="1"/>
    <col min="14599" max="14599" width="13" style="2" customWidth="1"/>
    <col min="14600" max="14600" width="3.09765625" style="2" customWidth="1"/>
    <col min="14601" max="14847" width="8.8984375" style="2"/>
    <col min="14848" max="14848" width="3.296875" style="2" customWidth="1"/>
    <col min="14849" max="14849" width="30.3984375" style="2" customWidth="1"/>
    <col min="14850" max="14850" width="41.3984375" style="2" bestFit="1" customWidth="1"/>
    <col min="14851" max="14851" width="15.3984375" style="2" bestFit="1" customWidth="1"/>
    <col min="14852" max="14852" width="14.09765625" style="2" customWidth="1"/>
    <col min="14853" max="14853" width="15.69921875" style="2" customWidth="1"/>
    <col min="14854" max="14854" width="10.69921875" style="2" customWidth="1"/>
    <col min="14855" max="14855" width="13" style="2" customWidth="1"/>
    <col min="14856" max="14856" width="3.09765625" style="2" customWidth="1"/>
    <col min="14857" max="15103" width="8.8984375" style="2"/>
    <col min="15104" max="15104" width="3.296875" style="2" customWidth="1"/>
    <col min="15105" max="15105" width="30.3984375" style="2" customWidth="1"/>
    <col min="15106" max="15106" width="41.3984375" style="2" bestFit="1" customWidth="1"/>
    <col min="15107" max="15107" width="15.3984375" style="2" bestFit="1" customWidth="1"/>
    <col min="15108" max="15108" width="14.09765625" style="2" customWidth="1"/>
    <col min="15109" max="15109" width="15.69921875" style="2" customWidth="1"/>
    <col min="15110" max="15110" width="10.69921875" style="2" customWidth="1"/>
    <col min="15111" max="15111" width="13" style="2" customWidth="1"/>
    <col min="15112" max="15112" width="3.09765625" style="2" customWidth="1"/>
    <col min="15113" max="15359" width="8.8984375" style="2"/>
    <col min="15360" max="15360" width="3.296875" style="2" customWidth="1"/>
    <col min="15361" max="15361" width="30.3984375" style="2" customWidth="1"/>
    <col min="15362" max="15362" width="41.3984375" style="2" bestFit="1" customWidth="1"/>
    <col min="15363" max="15363" width="15.3984375" style="2" bestFit="1" customWidth="1"/>
    <col min="15364" max="15364" width="14.09765625" style="2" customWidth="1"/>
    <col min="15365" max="15365" width="15.69921875" style="2" customWidth="1"/>
    <col min="15366" max="15366" width="10.69921875" style="2" customWidth="1"/>
    <col min="15367" max="15367" width="13" style="2" customWidth="1"/>
    <col min="15368" max="15368" width="3.09765625" style="2" customWidth="1"/>
    <col min="15369" max="15615" width="8.8984375" style="2"/>
    <col min="15616" max="15616" width="3.296875" style="2" customWidth="1"/>
    <col min="15617" max="15617" width="30.3984375" style="2" customWidth="1"/>
    <col min="15618" max="15618" width="41.3984375" style="2" bestFit="1" customWidth="1"/>
    <col min="15619" max="15619" width="15.3984375" style="2" bestFit="1" customWidth="1"/>
    <col min="15620" max="15620" width="14.09765625" style="2" customWidth="1"/>
    <col min="15621" max="15621" width="15.69921875" style="2" customWidth="1"/>
    <col min="15622" max="15622" width="10.69921875" style="2" customWidth="1"/>
    <col min="15623" max="15623" width="13" style="2" customWidth="1"/>
    <col min="15624" max="15624" width="3.09765625" style="2" customWidth="1"/>
    <col min="15625" max="15871" width="8.8984375" style="2"/>
    <col min="15872" max="15872" width="3.296875" style="2" customWidth="1"/>
    <col min="15873" max="15873" width="30.3984375" style="2" customWidth="1"/>
    <col min="15874" max="15874" width="41.3984375" style="2" bestFit="1" customWidth="1"/>
    <col min="15875" max="15875" width="15.3984375" style="2" bestFit="1" customWidth="1"/>
    <col min="15876" max="15876" width="14.09765625" style="2" customWidth="1"/>
    <col min="15877" max="15877" width="15.69921875" style="2" customWidth="1"/>
    <col min="15878" max="15878" width="10.69921875" style="2" customWidth="1"/>
    <col min="15879" max="15879" width="13" style="2" customWidth="1"/>
    <col min="15880" max="15880" width="3.09765625" style="2" customWidth="1"/>
    <col min="15881" max="16127" width="8.8984375" style="2"/>
    <col min="16128" max="16128" width="3.296875" style="2" customWidth="1"/>
    <col min="16129" max="16129" width="30.3984375" style="2" customWidth="1"/>
    <col min="16130" max="16130" width="41.3984375" style="2" bestFit="1" customWidth="1"/>
    <col min="16131" max="16131" width="15.3984375" style="2" bestFit="1" customWidth="1"/>
    <col min="16132" max="16132" width="14.09765625" style="2" customWidth="1"/>
    <col min="16133" max="16133" width="15.69921875" style="2" customWidth="1"/>
    <col min="16134" max="16134" width="10.69921875" style="2" customWidth="1"/>
    <col min="16135" max="16135" width="13" style="2" customWidth="1"/>
    <col min="16136" max="16136" width="3.09765625" style="2" customWidth="1"/>
    <col min="16137" max="16384" width="8.8984375" style="2"/>
  </cols>
  <sheetData>
    <row r="1" spans="1:9" x14ac:dyDescent="0.35">
      <c r="A1" s="112" t="s">
        <v>0</v>
      </c>
      <c r="B1" s="112"/>
      <c r="C1" s="112"/>
      <c r="D1" s="112"/>
      <c r="E1" s="112"/>
      <c r="F1" s="112"/>
    </row>
    <row r="2" spans="1:9" ht="15.7" customHeight="1" x14ac:dyDescent="0.35">
      <c r="B2" s="3">
        <v>43586</v>
      </c>
    </row>
    <row r="3" spans="1:9" ht="15.7" customHeight="1" x14ac:dyDescent="0.35">
      <c r="B3" s="52" t="s">
        <v>186</v>
      </c>
    </row>
    <row r="4" spans="1:9" x14ac:dyDescent="0.35">
      <c r="A4" s="6"/>
      <c r="C4" s="7" t="s">
        <v>2</v>
      </c>
      <c r="D4" s="7" t="s">
        <v>3</v>
      </c>
      <c r="E4" s="7" t="s">
        <v>4</v>
      </c>
      <c r="F4" s="8" t="s">
        <v>5</v>
      </c>
    </row>
    <row r="5" spans="1:9" x14ac:dyDescent="0.35">
      <c r="C5" s="13"/>
      <c r="D5" s="13"/>
      <c r="E5" s="13"/>
    </row>
    <row r="6" spans="1:9" x14ac:dyDescent="0.35">
      <c r="A6" s="6" t="s">
        <v>38</v>
      </c>
      <c r="C6" s="14"/>
      <c r="D6" s="14"/>
      <c r="E6" s="14"/>
    </row>
    <row r="7" spans="1:9" x14ac:dyDescent="0.35">
      <c r="A7" s="9" t="s">
        <v>187</v>
      </c>
      <c r="B7" s="2" t="s">
        <v>188</v>
      </c>
      <c r="C7" s="14">
        <v>115.06</v>
      </c>
      <c r="D7" s="14">
        <v>23.01</v>
      </c>
      <c r="E7" s="14">
        <v>138.07</v>
      </c>
      <c r="F7" s="5">
        <v>108990</v>
      </c>
      <c r="H7" s="2" t="s">
        <v>22</v>
      </c>
    </row>
    <row r="8" spans="1:9" x14ac:dyDescent="0.35">
      <c r="A8" s="9" t="s">
        <v>189</v>
      </c>
      <c r="B8" s="2" t="s">
        <v>190</v>
      </c>
      <c r="C8" s="10">
        <v>210</v>
      </c>
      <c r="D8" s="10">
        <v>42</v>
      </c>
      <c r="E8" s="10">
        <v>252</v>
      </c>
      <c r="F8" s="5">
        <v>108991</v>
      </c>
    </row>
    <row r="9" spans="1:9" x14ac:dyDescent="0.35">
      <c r="A9" s="18"/>
      <c r="B9" s="19"/>
      <c r="C9" s="12">
        <f>SUM(C7:C8)</f>
        <v>325.06</v>
      </c>
      <c r="D9" s="12">
        <f>SUM(D7:D8)</f>
        <v>65.010000000000005</v>
      </c>
      <c r="E9" s="12">
        <f>SUM(E7:E8)</f>
        <v>390.07</v>
      </c>
      <c r="F9" s="20"/>
    </row>
    <row r="10" spans="1:9" x14ac:dyDescent="0.35">
      <c r="A10" s="18"/>
      <c r="B10" s="19"/>
      <c r="C10" s="13"/>
      <c r="D10" s="13"/>
      <c r="E10" s="13"/>
      <c r="F10" s="20"/>
      <c r="G10" s="11"/>
      <c r="I10" s="16"/>
    </row>
    <row r="11" spans="1:9" x14ac:dyDescent="0.35">
      <c r="A11" s="24"/>
      <c r="B11" s="18"/>
      <c r="C11" s="13"/>
      <c r="D11" s="13"/>
      <c r="E11" s="13"/>
      <c r="I11" s="16"/>
    </row>
    <row r="12" spans="1:9" x14ac:dyDescent="0.35">
      <c r="A12" s="6" t="s">
        <v>54</v>
      </c>
      <c r="C12" s="13"/>
      <c r="D12" s="13"/>
      <c r="E12" s="13"/>
      <c r="I12" s="16"/>
    </row>
    <row r="13" spans="1:9" x14ac:dyDescent="0.35">
      <c r="A13" s="9" t="s">
        <v>191</v>
      </c>
      <c r="B13" s="25" t="s">
        <v>192</v>
      </c>
      <c r="C13" s="13">
        <v>91.2</v>
      </c>
      <c r="D13" s="13"/>
      <c r="E13" s="13">
        <v>91.2</v>
      </c>
      <c r="F13" s="5">
        <v>108985</v>
      </c>
    </row>
    <row r="14" spans="1:9" x14ac:dyDescent="0.35">
      <c r="A14" s="9" t="s">
        <v>191</v>
      </c>
      <c r="B14" s="25" t="s">
        <v>192</v>
      </c>
      <c r="C14" s="13">
        <v>38.4</v>
      </c>
      <c r="D14" s="13"/>
      <c r="E14" s="13">
        <v>38.4</v>
      </c>
      <c r="F14" s="5">
        <v>108986</v>
      </c>
    </row>
    <row r="15" spans="1:9" x14ac:dyDescent="0.35">
      <c r="A15" s="9" t="s">
        <v>191</v>
      </c>
      <c r="B15" s="25" t="s">
        <v>192</v>
      </c>
      <c r="C15" s="13">
        <v>38.4</v>
      </c>
      <c r="D15" s="13"/>
      <c r="E15" s="13">
        <v>38.4</v>
      </c>
      <c r="F15" s="5">
        <v>108987</v>
      </c>
    </row>
    <row r="16" spans="1:9" x14ac:dyDescent="0.35">
      <c r="C16" s="12">
        <f>SUM(C13:C15)</f>
        <v>168</v>
      </c>
      <c r="D16" s="12">
        <f>SUM(D13:D15)</f>
        <v>0</v>
      </c>
      <c r="E16" s="12">
        <f>SUM(E13:E15)</f>
        <v>168</v>
      </c>
    </row>
    <row r="17" spans="1:18" x14ac:dyDescent="0.35">
      <c r="C17" s="13"/>
      <c r="D17" s="13"/>
      <c r="E17" s="13"/>
    </row>
    <row r="18" spans="1:18" x14ac:dyDescent="0.35">
      <c r="C18" s="13"/>
      <c r="D18" s="13"/>
      <c r="E18" s="13"/>
      <c r="G18" s="11"/>
    </row>
    <row r="19" spans="1:18" x14ac:dyDescent="0.35">
      <c r="A19" s="6" t="s">
        <v>107</v>
      </c>
      <c r="C19" s="13"/>
      <c r="D19" s="13"/>
      <c r="E19" s="35"/>
      <c r="F19" s="36"/>
      <c r="G19" s="11"/>
    </row>
    <row r="20" spans="1:18" x14ac:dyDescent="0.35">
      <c r="A20" s="37" t="s">
        <v>86</v>
      </c>
      <c r="B20" s="38" t="s">
        <v>193</v>
      </c>
      <c r="C20" s="35">
        <v>14406.65</v>
      </c>
      <c r="D20" s="35"/>
      <c r="E20" s="35">
        <v>14406.65</v>
      </c>
      <c r="F20" s="36" t="s">
        <v>109</v>
      </c>
    </row>
    <row r="21" spans="1:18" x14ac:dyDescent="0.35">
      <c r="A21" s="37" t="s">
        <v>110</v>
      </c>
      <c r="B21" s="38" t="s">
        <v>194</v>
      </c>
      <c r="C21" s="35">
        <v>4712.88</v>
      </c>
      <c r="D21" s="35"/>
      <c r="E21" s="40">
        <v>4712.88</v>
      </c>
      <c r="F21" s="36">
        <v>108989</v>
      </c>
    </row>
    <row r="22" spans="1:18" x14ac:dyDescent="0.35">
      <c r="A22" s="37" t="s">
        <v>112</v>
      </c>
      <c r="B22" s="38" t="s">
        <v>195</v>
      </c>
      <c r="C22" s="35">
        <v>5123.37</v>
      </c>
      <c r="D22" s="35"/>
      <c r="E22" s="13">
        <v>5123.37</v>
      </c>
      <c r="F22" s="5">
        <v>108988</v>
      </c>
    </row>
    <row r="23" spans="1:18" x14ac:dyDescent="0.35">
      <c r="C23" s="12">
        <f>SUM(C20:C22)</f>
        <v>24242.899999999998</v>
      </c>
      <c r="D23" s="12">
        <v>0</v>
      </c>
      <c r="E23" s="12">
        <f>SUM(E20:E22)</f>
        <v>24242.899999999998</v>
      </c>
    </row>
    <row r="24" spans="1:18" x14ac:dyDescent="0.35">
      <c r="C24" s="31"/>
      <c r="D24" s="31"/>
      <c r="E24" s="31"/>
    </row>
    <row r="25" spans="1:18" x14ac:dyDescent="0.35">
      <c r="B25" s="41" t="s">
        <v>114</v>
      </c>
      <c r="C25" s="12">
        <f>SUM(C9+C16+C23+C98)</f>
        <v>24735.96</v>
      </c>
      <c r="D25" s="12">
        <f>SUM(D9+D16+D23+D98)</f>
        <v>65.010000000000005</v>
      </c>
      <c r="E25" s="12">
        <f>SUM(E9+E16+E23+E98)</f>
        <v>24800.969999999998</v>
      </c>
    </row>
    <row r="26" spans="1:18" x14ac:dyDescent="0.35">
      <c r="B26" s="42"/>
      <c r="C26" s="13"/>
      <c r="D26" s="13"/>
      <c r="E26" s="13"/>
    </row>
    <row r="30" spans="1:18" x14ac:dyDescent="0.35">
      <c r="I30" s="37"/>
      <c r="R30" s="18"/>
    </row>
    <row r="31" spans="1:18" x14ac:dyDescent="0.35">
      <c r="I31" s="37"/>
    </row>
    <row r="32" spans="1:18" x14ac:dyDescent="0.35">
      <c r="I32" s="37"/>
    </row>
    <row r="33" spans="1:9" s="37" customFormat="1" x14ac:dyDescent="0.35">
      <c r="A33" s="2"/>
      <c r="B33" s="2"/>
      <c r="C33" s="4"/>
      <c r="D33" s="4"/>
      <c r="E33" s="4"/>
      <c r="F33" s="5"/>
      <c r="G33" s="1"/>
      <c r="H33" s="2"/>
      <c r="I33" s="2"/>
    </row>
    <row r="34" spans="1:9" s="37" customFormat="1" x14ac:dyDescent="0.35">
      <c r="A34" s="2"/>
      <c r="B34" s="2"/>
      <c r="C34" s="4"/>
      <c r="D34" s="4"/>
      <c r="E34" s="4"/>
      <c r="F34" s="5"/>
      <c r="G34" s="1"/>
      <c r="H34" s="2"/>
      <c r="I34" s="2"/>
    </row>
    <row r="35" spans="1:9" s="37" customFormat="1" x14ac:dyDescent="0.35">
      <c r="A35" s="2"/>
      <c r="B35" s="2"/>
      <c r="C35" s="4"/>
      <c r="D35" s="4"/>
      <c r="E35" s="4"/>
      <c r="F35" s="5"/>
      <c r="G35" s="1"/>
      <c r="H35" s="2"/>
      <c r="I35" s="2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B24" sqref="B24"/>
    </sheetView>
  </sheetViews>
  <sheetFormatPr defaultColWidth="8.8984375" defaultRowHeight="13.85" x14ac:dyDescent="0.25"/>
  <cols>
    <col min="1" max="1" width="38.09765625" style="54" customWidth="1"/>
    <col min="2" max="2" width="40.8984375" style="54" customWidth="1"/>
    <col min="3" max="3" width="15.3984375" style="56" customWidth="1"/>
    <col min="4" max="4" width="14.09765625" style="56" customWidth="1"/>
    <col min="5" max="5" width="15.69921875" style="56" customWidth="1"/>
    <col min="6" max="6" width="10.69921875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8.09765625" style="54" customWidth="1"/>
    <col min="258" max="258" width="40.8984375" style="54" customWidth="1"/>
    <col min="259" max="259" width="15.3984375" style="54" customWidth="1"/>
    <col min="260" max="260" width="14.09765625" style="54" customWidth="1"/>
    <col min="261" max="261" width="15.69921875" style="54" customWidth="1"/>
    <col min="262" max="262" width="10.69921875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8.09765625" style="54" customWidth="1"/>
    <col min="514" max="514" width="40.8984375" style="54" customWidth="1"/>
    <col min="515" max="515" width="15.3984375" style="54" customWidth="1"/>
    <col min="516" max="516" width="14.09765625" style="54" customWidth="1"/>
    <col min="517" max="517" width="15.69921875" style="54" customWidth="1"/>
    <col min="518" max="518" width="10.69921875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8.09765625" style="54" customWidth="1"/>
    <col min="770" max="770" width="40.8984375" style="54" customWidth="1"/>
    <col min="771" max="771" width="15.3984375" style="54" customWidth="1"/>
    <col min="772" max="772" width="14.09765625" style="54" customWidth="1"/>
    <col min="773" max="773" width="15.69921875" style="54" customWidth="1"/>
    <col min="774" max="774" width="10.69921875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8.09765625" style="54" customWidth="1"/>
    <col min="1026" max="1026" width="40.8984375" style="54" customWidth="1"/>
    <col min="1027" max="1027" width="15.3984375" style="54" customWidth="1"/>
    <col min="1028" max="1028" width="14.09765625" style="54" customWidth="1"/>
    <col min="1029" max="1029" width="15.69921875" style="54" customWidth="1"/>
    <col min="1030" max="1030" width="10.69921875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8.09765625" style="54" customWidth="1"/>
    <col min="1282" max="1282" width="40.8984375" style="54" customWidth="1"/>
    <col min="1283" max="1283" width="15.3984375" style="54" customWidth="1"/>
    <col min="1284" max="1284" width="14.09765625" style="54" customWidth="1"/>
    <col min="1285" max="1285" width="15.69921875" style="54" customWidth="1"/>
    <col min="1286" max="1286" width="10.69921875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8.09765625" style="54" customWidth="1"/>
    <col min="1538" max="1538" width="40.8984375" style="54" customWidth="1"/>
    <col min="1539" max="1539" width="15.3984375" style="54" customWidth="1"/>
    <col min="1540" max="1540" width="14.09765625" style="54" customWidth="1"/>
    <col min="1541" max="1541" width="15.69921875" style="54" customWidth="1"/>
    <col min="1542" max="1542" width="10.69921875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8.09765625" style="54" customWidth="1"/>
    <col min="1794" max="1794" width="40.8984375" style="54" customWidth="1"/>
    <col min="1795" max="1795" width="15.3984375" style="54" customWidth="1"/>
    <col min="1796" max="1796" width="14.09765625" style="54" customWidth="1"/>
    <col min="1797" max="1797" width="15.69921875" style="54" customWidth="1"/>
    <col min="1798" max="1798" width="10.69921875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8.09765625" style="54" customWidth="1"/>
    <col min="2050" max="2050" width="40.8984375" style="54" customWidth="1"/>
    <col min="2051" max="2051" width="15.3984375" style="54" customWidth="1"/>
    <col min="2052" max="2052" width="14.09765625" style="54" customWidth="1"/>
    <col min="2053" max="2053" width="15.69921875" style="54" customWidth="1"/>
    <col min="2054" max="2054" width="10.69921875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8.09765625" style="54" customWidth="1"/>
    <col min="2306" max="2306" width="40.8984375" style="54" customWidth="1"/>
    <col min="2307" max="2307" width="15.3984375" style="54" customWidth="1"/>
    <col min="2308" max="2308" width="14.09765625" style="54" customWidth="1"/>
    <col min="2309" max="2309" width="15.69921875" style="54" customWidth="1"/>
    <col min="2310" max="2310" width="10.69921875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8.09765625" style="54" customWidth="1"/>
    <col min="2562" max="2562" width="40.8984375" style="54" customWidth="1"/>
    <col min="2563" max="2563" width="15.3984375" style="54" customWidth="1"/>
    <col min="2564" max="2564" width="14.09765625" style="54" customWidth="1"/>
    <col min="2565" max="2565" width="15.69921875" style="54" customWidth="1"/>
    <col min="2566" max="2566" width="10.69921875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8.09765625" style="54" customWidth="1"/>
    <col min="2818" max="2818" width="40.8984375" style="54" customWidth="1"/>
    <col min="2819" max="2819" width="15.3984375" style="54" customWidth="1"/>
    <col min="2820" max="2820" width="14.09765625" style="54" customWidth="1"/>
    <col min="2821" max="2821" width="15.69921875" style="54" customWidth="1"/>
    <col min="2822" max="2822" width="10.69921875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8.09765625" style="54" customWidth="1"/>
    <col min="3074" max="3074" width="40.8984375" style="54" customWidth="1"/>
    <col min="3075" max="3075" width="15.3984375" style="54" customWidth="1"/>
    <col min="3076" max="3076" width="14.09765625" style="54" customWidth="1"/>
    <col min="3077" max="3077" width="15.69921875" style="54" customWidth="1"/>
    <col min="3078" max="3078" width="10.69921875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8.09765625" style="54" customWidth="1"/>
    <col min="3330" max="3330" width="40.8984375" style="54" customWidth="1"/>
    <col min="3331" max="3331" width="15.3984375" style="54" customWidth="1"/>
    <col min="3332" max="3332" width="14.09765625" style="54" customWidth="1"/>
    <col min="3333" max="3333" width="15.69921875" style="54" customWidth="1"/>
    <col min="3334" max="3334" width="10.69921875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8.09765625" style="54" customWidth="1"/>
    <col min="3586" max="3586" width="40.8984375" style="54" customWidth="1"/>
    <col min="3587" max="3587" width="15.3984375" style="54" customWidth="1"/>
    <col min="3588" max="3588" width="14.09765625" style="54" customWidth="1"/>
    <col min="3589" max="3589" width="15.69921875" style="54" customWidth="1"/>
    <col min="3590" max="3590" width="10.69921875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8.09765625" style="54" customWidth="1"/>
    <col min="3842" max="3842" width="40.8984375" style="54" customWidth="1"/>
    <col min="3843" max="3843" width="15.3984375" style="54" customWidth="1"/>
    <col min="3844" max="3844" width="14.09765625" style="54" customWidth="1"/>
    <col min="3845" max="3845" width="15.69921875" style="54" customWidth="1"/>
    <col min="3846" max="3846" width="10.69921875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8.09765625" style="54" customWidth="1"/>
    <col min="4098" max="4098" width="40.8984375" style="54" customWidth="1"/>
    <col min="4099" max="4099" width="15.3984375" style="54" customWidth="1"/>
    <col min="4100" max="4100" width="14.09765625" style="54" customWidth="1"/>
    <col min="4101" max="4101" width="15.69921875" style="54" customWidth="1"/>
    <col min="4102" max="4102" width="10.69921875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8.09765625" style="54" customWidth="1"/>
    <col min="4354" max="4354" width="40.8984375" style="54" customWidth="1"/>
    <col min="4355" max="4355" width="15.3984375" style="54" customWidth="1"/>
    <col min="4356" max="4356" width="14.09765625" style="54" customWidth="1"/>
    <col min="4357" max="4357" width="15.69921875" style="54" customWidth="1"/>
    <col min="4358" max="4358" width="10.69921875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8.09765625" style="54" customWidth="1"/>
    <col min="4610" max="4610" width="40.8984375" style="54" customWidth="1"/>
    <col min="4611" max="4611" width="15.3984375" style="54" customWidth="1"/>
    <col min="4612" max="4612" width="14.09765625" style="54" customWidth="1"/>
    <col min="4613" max="4613" width="15.69921875" style="54" customWidth="1"/>
    <col min="4614" max="4614" width="10.69921875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8.09765625" style="54" customWidth="1"/>
    <col min="4866" max="4866" width="40.8984375" style="54" customWidth="1"/>
    <col min="4867" max="4867" width="15.3984375" style="54" customWidth="1"/>
    <col min="4868" max="4868" width="14.09765625" style="54" customWidth="1"/>
    <col min="4869" max="4869" width="15.69921875" style="54" customWidth="1"/>
    <col min="4870" max="4870" width="10.69921875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8.09765625" style="54" customWidth="1"/>
    <col min="5122" max="5122" width="40.8984375" style="54" customWidth="1"/>
    <col min="5123" max="5123" width="15.3984375" style="54" customWidth="1"/>
    <col min="5124" max="5124" width="14.09765625" style="54" customWidth="1"/>
    <col min="5125" max="5125" width="15.69921875" style="54" customWidth="1"/>
    <col min="5126" max="5126" width="10.69921875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8.09765625" style="54" customWidth="1"/>
    <col min="5378" max="5378" width="40.8984375" style="54" customWidth="1"/>
    <col min="5379" max="5379" width="15.3984375" style="54" customWidth="1"/>
    <col min="5380" max="5380" width="14.09765625" style="54" customWidth="1"/>
    <col min="5381" max="5381" width="15.69921875" style="54" customWidth="1"/>
    <col min="5382" max="5382" width="10.69921875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8.09765625" style="54" customWidth="1"/>
    <col min="5634" max="5634" width="40.8984375" style="54" customWidth="1"/>
    <col min="5635" max="5635" width="15.3984375" style="54" customWidth="1"/>
    <col min="5636" max="5636" width="14.09765625" style="54" customWidth="1"/>
    <col min="5637" max="5637" width="15.69921875" style="54" customWidth="1"/>
    <col min="5638" max="5638" width="10.69921875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8.09765625" style="54" customWidth="1"/>
    <col min="5890" max="5890" width="40.8984375" style="54" customWidth="1"/>
    <col min="5891" max="5891" width="15.3984375" style="54" customWidth="1"/>
    <col min="5892" max="5892" width="14.09765625" style="54" customWidth="1"/>
    <col min="5893" max="5893" width="15.69921875" style="54" customWidth="1"/>
    <col min="5894" max="5894" width="10.69921875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8.09765625" style="54" customWidth="1"/>
    <col min="6146" max="6146" width="40.8984375" style="54" customWidth="1"/>
    <col min="6147" max="6147" width="15.3984375" style="54" customWidth="1"/>
    <col min="6148" max="6148" width="14.09765625" style="54" customWidth="1"/>
    <col min="6149" max="6149" width="15.69921875" style="54" customWidth="1"/>
    <col min="6150" max="6150" width="10.69921875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8.09765625" style="54" customWidth="1"/>
    <col min="6402" max="6402" width="40.8984375" style="54" customWidth="1"/>
    <col min="6403" max="6403" width="15.3984375" style="54" customWidth="1"/>
    <col min="6404" max="6404" width="14.09765625" style="54" customWidth="1"/>
    <col min="6405" max="6405" width="15.69921875" style="54" customWidth="1"/>
    <col min="6406" max="6406" width="10.69921875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8.09765625" style="54" customWidth="1"/>
    <col min="6658" max="6658" width="40.8984375" style="54" customWidth="1"/>
    <col min="6659" max="6659" width="15.3984375" style="54" customWidth="1"/>
    <col min="6660" max="6660" width="14.09765625" style="54" customWidth="1"/>
    <col min="6661" max="6661" width="15.69921875" style="54" customWidth="1"/>
    <col min="6662" max="6662" width="10.69921875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8.09765625" style="54" customWidth="1"/>
    <col min="6914" max="6914" width="40.8984375" style="54" customWidth="1"/>
    <col min="6915" max="6915" width="15.3984375" style="54" customWidth="1"/>
    <col min="6916" max="6916" width="14.09765625" style="54" customWidth="1"/>
    <col min="6917" max="6917" width="15.69921875" style="54" customWidth="1"/>
    <col min="6918" max="6918" width="10.69921875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8.09765625" style="54" customWidth="1"/>
    <col min="7170" max="7170" width="40.8984375" style="54" customWidth="1"/>
    <col min="7171" max="7171" width="15.3984375" style="54" customWidth="1"/>
    <col min="7172" max="7172" width="14.09765625" style="54" customWidth="1"/>
    <col min="7173" max="7173" width="15.69921875" style="54" customWidth="1"/>
    <col min="7174" max="7174" width="10.69921875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8.09765625" style="54" customWidth="1"/>
    <col min="7426" max="7426" width="40.8984375" style="54" customWidth="1"/>
    <col min="7427" max="7427" width="15.3984375" style="54" customWidth="1"/>
    <col min="7428" max="7428" width="14.09765625" style="54" customWidth="1"/>
    <col min="7429" max="7429" width="15.69921875" style="54" customWidth="1"/>
    <col min="7430" max="7430" width="10.69921875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8.09765625" style="54" customWidth="1"/>
    <col min="7682" max="7682" width="40.8984375" style="54" customWidth="1"/>
    <col min="7683" max="7683" width="15.3984375" style="54" customWidth="1"/>
    <col min="7684" max="7684" width="14.09765625" style="54" customWidth="1"/>
    <col min="7685" max="7685" width="15.69921875" style="54" customWidth="1"/>
    <col min="7686" max="7686" width="10.69921875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8.09765625" style="54" customWidth="1"/>
    <col min="7938" max="7938" width="40.8984375" style="54" customWidth="1"/>
    <col min="7939" max="7939" width="15.3984375" style="54" customWidth="1"/>
    <col min="7940" max="7940" width="14.09765625" style="54" customWidth="1"/>
    <col min="7941" max="7941" width="15.69921875" style="54" customWidth="1"/>
    <col min="7942" max="7942" width="10.69921875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8.09765625" style="54" customWidth="1"/>
    <col min="8194" max="8194" width="40.8984375" style="54" customWidth="1"/>
    <col min="8195" max="8195" width="15.3984375" style="54" customWidth="1"/>
    <col min="8196" max="8196" width="14.09765625" style="54" customWidth="1"/>
    <col min="8197" max="8197" width="15.69921875" style="54" customWidth="1"/>
    <col min="8198" max="8198" width="10.69921875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8.09765625" style="54" customWidth="1"/>
    <col min="8450" max="8450" width="40.8984375" style="54" customWidth="1"/>
    <col min="8451" max="8451" width="15.3984375" style="54" customWidth="1"/>
    <col min="8452" max="8452" width="14.09765625" style="54" customWidth="1"/>
    <col min="8453" max="8453" width="15.69921875" style="54" customWidth="1"/>
    <col min="8454" max="8454" width="10.69921875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8.09765625" style="54" customWidth="1"/>
    <col min="8706" max="8706" width="40.8984375" style="54" customWidth="1"/>
    <col min="8707" max="8707" width="15.3984375" style="54" customWidth="1"/>
    <col min="8708" max="8708" width="14.09765625" style="54" customWidth="1"/>
    <col min="8709" max="8709" width="15.69921875" style="54" customWidth="1"/>
    <col min="8710" max="8710" width="10.69921875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8.09765625" style="54" customWidth="1"/>
    <col min="8962" max="8962" width="40.8984375" style="54" customWidth="1"/>
    <col min="8963" max="8963" width="15.3984375" style="54" customWidth="1"/>
    <col min="8964" max="8964" width="14.09765625" style="54" customWidth="1"/>
    <col min="8965" max="8965" width="15.69921875" style="54" customWidth="1"/>
    <col min="8966" max="8966" width="10.69921875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8.09765625" style="54" customWidth="1"/>
    <col min="9218" max="9218" width="40.8984375" style="54" customWidth="1"/>
    <col min="9219" max="9219" width="15.3984375" style="54" customWidth="1"/>
    <col min="9220" max="9220" width="14.09765625" style="54" customWidth="1"/>
    <col min="9221" max="9221" width="15.69921875" style="54" customWidth="1"/>
    <col min="9222" max="9222" width="10.69921875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8.09765625" style="54" customWidth="1"/>
    <col min="9474" max="9474" width="40.8984375" style="54" customWidth="1"/>
    <col min="9475" max="9475" width="15.3984375" style="54" customWidth="1"/>
    <col min="9476" max="9476" width="14.09765625" style="54" customWidth="1"/>
    <col min="9477" max="9477" width="15.69921875" style="54" customWidth="1"/>
    <col min="9478" max="9478" width="10.69921875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8.09765625" style="54" customWidth="1"/>
    <col min="9730" max="9730" width="40.8984375" style="54" customWidth="1"/>
    <col min="9731" max="9731" width="15.3984375" style="54" customWidth="1"/>
    <col min="9732" max="9732" width="14.09765625" style="54" customWidth="1"/>
    <col min="9733" max="9733" width="15.69921875" style="54" customWidth="1"/>
    <col min="9734" max="9734" width="10.69921875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8.09765625" style="54" customWidth="1"/>
    <col min="9986" max="9986" width="40.8984375" style="54" customWidth="1"/>
    <col min="9987" max="9987" width="15.3984375" style="54" customWidth="1"/>
    <col min="9988" max="9988" width="14.09765625" style="54" customWidth="1"/>
    <col min="9989" max="9989" width="15.69921875" style="54" customWidth="1"/>
    <col min="9990" max="9990" width="10.69921875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8.09765625" style="54" customWidth="1"/>
    <col min="10242" max="10242" width="40.8984375" style="54" customWidth="1"/>
    <col min="10243" max="10243" width="15.3984375" style="54" customWidth="1"/>
    <col min="10244" max="10244" width="14.09765625" style="54" customWidth="1"/>
    <col min="10245" max="10245" width="15.69921875" style="54" customWidth="1"/>
    <col min="10246" max="10246" width="10.69921875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8.09765625" style="54" customWidth="1"/>
    <col min="10498" max="10498" width="40.8984375" style="54" customWidth="1"/>
    <col min="10499" max="10499" width="15.3984375" style="54" customWidth="1"/>
    <col min="10500" max="10500" width="14.09765625" style="54" customWidth="1"/>
    <col min="10501" max="10501" width="15.69921875" style="54" customWidth="1"/>
    <col min="10502" max="10502" width="10.69921875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8.09765625" style="54" customWidth="1"/>
    <col min="10754" max="10754" width="40.8984375" style="54" customWidth="1"/>
    <col min="10755" max="10755" width="15.3984375" style="54" customWidth="1"/>
    <col min="10756" max="10756" width="14.09765625" style="54" customWidth="1"/>
    <col min="10757" max="10757" width="15.69921875" style="54" customWidth="1"/>
    <col min="10758" max="10758" width="10.69921875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8.09765625" style="54" customWidth="1"/>
    <col min="11010" max="11010" width="40.8984375" style="54" customWidth="1"/>
    <col min="11011" max="11011" width="15.3984375" style="54" customWidth="1"/>
    <col min="11012" max="11012" width="14.09765625" style="54" customWidth="1"/>
    <col min="11013" max="11013" width="15.69921875" style="54" customWidth="1"/>
    <col min="11014" max="11014" width="10.69921875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8.09765625" style="54" customWidth="1"/>
    <col min="11266" max="11266" width="40.8984375" style="54" customWidth="1"/>
    <col min="11267" max="11267" width="15.3984375" style="54" customWidth="1"/>
    <col min="11268" max="11268" width="14.09765625" style="54" customWidth="1"/>
    <col min="11269" max="11269" width="15.69921875" style="54" customWidth="1"/>
    <col min="11270" max="11270" width="10.69921875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8.09765625" style="54" customWidth="1"/>
    <col min="11522" max="11522" width="40.8984375" style="54" customWidth="1"/>
    <col min="11523" max="11523" width="15.3984375" style="54" customWidth="1"/>
    <col min="11524" max="11524" width="14.09765625" style="54" customWidth="1"/>
    <col min="11525" max="11525" width="15.69921875" style="54" customWidth="1"/>
    <col min="11526" max="11526" width="10.69921875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8.09765625" style="54" customWidth="1"/>
    <col min="11778" max="11778" width="40.8984375" style="54" customWidth="1"/>
    <col min="11779" max="11779" width="15.3984375" style="54" customWidth="1"/>
    <col min="11780" max="11780" width="14.09765625" style="54" customWidth="1"/>
    <col min="11781" max="11781" width="15.69921875" style="54" customWidth="1"/>
    <col min="11782" max="11782" width="10.69921875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8.09765625" style="54" customWidth="1"/>
    <col min="12034" max="12034" width="40.8984375" style="54" customWidth="1"/>
    <col min="12035" max="12035" width="15.3984375" style="54" customWidth="1"/>
    <col min="12036" max="12036" width="14.09765625" style="54" customWidth="1"/>
    <col min="12037" max="12037" width="15.69921875" style="54" customWidth="1"/>
    <col min="12038" max="12038" width="10.69921875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8.09765625" style="54" customWidth="1"/>
    <col min="12290" max="12290" width="40.8984375" style="54" customWidth="1"/>
    <col min="12291" max="12291" width="15.3984375" style="54" customWidth="1"/>
    <col min="12292" max="12292" width="14.09765625" style="54" customWidth="1"/>
    <col min="12293" max="12293" width="15.69921875" style="54" customWidth="1"/>
    <col min="12294" max="12294" width="10.69921875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8.09765625" style="54" customWidth="1"/>
    <col min="12546" max="12546" width="40.8984375" style="54" customWidth="1"/>
    <col min="12547" max="12547" width="15.3984375" style="54" customWidth="1"/>
    <col min="12548" max="12548" width="14.09765625" style="54" customWidth="1"/>
    <col min="12549" max="12549" width="15.69921875" style="54" customWidth="1"/>
    <col min="12550" max="12550" width="10.69921875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8.09765625" style="54" customWidth="1"/>
    <col min="12802" max="12802" width="40.8984375" style="54" customWidth="1"/>
    <col min="12803" max="12803" width="15.3984375" style="54" customWidth="1"/>
    <col min="12804" max="12804" width="14.09765625" style="54" customWidth="1"/>
    <col min="12805" max="12805" width="15.69921875" style="54" customWidth="1"/>
    <col min="12806" max="12806" width="10.69921875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8.09765625" style="54" customWidth="1"/>
    <col min="13058" max="13058" width="40.8984375" style="54" customWidth="1"/>
    <col min="13059" max="13059" width="15.3984375" style="54" customWidth="1"/>
    <col min="13060" max="13060" width="14.09765625" style="54" customWidth="1"/>
    <col min="13061" max="13061" width="15.69921875" style="54" customWidth="1"/>
    <col min="13062" max="13062" width="10.69921875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8.09765625" style="54" customWidth="1"/>
    <col min="13314" max="13314" width="40.8984375" style="54" customWidth="1"/>
    <col min="13315" max="13315" width="15.3984375" style="54" customWidth="1"/>
    <col min="13316" max="13316" width="14.09765625" style="54" customWidth="1"/>
    <col min="13317" max="13317" width="15.69921875" style="54" customWidth="1"/>
    <col min="13318" max="13318" width="10.69921875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8.09765625" style="54" customWidth="1"/>
    <col min="13570" max="13570" width="40.8984375" style="54" customWidth="1"/>
    <col min="13571" max="13571" width="15.3984375" style="54" customWidth="1"/>
    <col min="13572" max="13572" width="14.09765625" style="54" customWidth="1"/>
    <col min="13573" max="13573" width="15.69921875" style="54" customWidth="1"/>
    <col min="13574" max="13574" width="10.69921875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8.09765625" style="54" customWidth="1"/>
    <col min="13826" max="13826" width="40.8984375" style="54" customWidth="1"/>
    <col min="13827" max="13827" width="15.3984375" style="54" customWidth="1"/>
    <col min="13828" max="13828" width="14.09765625" style="54" customWidth="1"/>
    <col min="13829" max="13829" width="15.69921875" style="54" customWidth="1"/>
    <col min="13830" max="13830" width="10.69921875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8.09765625" style="54" customWidth="1"/>
    <col min="14082" max="14082" width="40.8984375" style="54" customWidth="1"/>
    <col min="14083" max="14083" width="15.3984375" style="54" customWidth="1"/>
    <col min="14084" max="14084" width="14.09765625" style="54" customWidth="1"/>
    <col min="14085" max="14085" width="15.69921875" style="54" customWidth="1"/>
    <col min="14086" max="14086" width="10.69921875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8.09765625" style="54" customWidth="1"/>
    <col min="14338" max="14338" width="40.8984375" style="54" customWidth="1"/>
    <col min="14339" max="14339" width="15.3984375" style="54" customWidth="1"/>
    <col min="14340" max="14340" width="14.09765625" style="54" customWidth="1"/>
    <col min="14341" max="14341" width="15.69921875" style="54" customWidth="1"/>
    <col min="14342" max="14342" width="10.69921875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8.09765625" style="54" customWidth="1"/>
    <col min="14594" max="14594" width="40.8984375" style="54" customWidth="1"/>
    <col min="14595" max="14595" width="15.3984375" style="54" customWidth="1"/>
    <col min="14596" max="14596" width="14.09765625" style="54" customWidth="1"/>
    <col min="14597" max="14597" width="15.69921875" style="54" customWidth="1"/>
    <col min="14598" max="14598" width="10.69921875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8.09765625" style="54" customWidth="1"/>
    <col min="14850" max="14850" width="40.8984375" style="54" customWidth="1"/>
    <col min="14851" max="14851" width="15.3984375" style="54" customWidth="1"/>
    <col min="14852" max="14852" width="14.09765625" style="54" customWidth="1"/>
    <col min="14853" max="14853" width="15.69921875" style="54" customWidth="1"/>
    <col min="14854" max="14854" width="10.69921875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8.09765625" style="54" customWidth="1"/>
    <col min="15106" max="15106" width="40.8984375" style="54" customWidth="1"/>
    <col min="15107" max="15107" width="15.3984375" style="54" customWidth="1"/>
    <col min="15108" max="15108" width="14.09765625" style="54" customWidth="1"/>
    <col min="15109" max="15109" width="15.69921875" style="54" customWidth="1"/>
    <col min="15110" max="15110" width="10.69921875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8.09765625" style="54" customWidth="1"/>
    <col min="15362" max="15362" width="40.8984375" style="54" customWidth="1"/>
    <col min="15363" max="15363" width="15.3984375" style="54" customWidth="1"/>
    <col min="15364" max="15364" width="14.09765625" style="54" customWidth="1"/>
    <col min="15365" max="15365" width="15.69921875" style="54" customWidth="1"/>
    <col min="15366" max="15366" width="10.69921875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8.09765625" style="54" customWidth="1"/>
    <col min="15618" max="15618" width="40.8984375" style="54" customWidth="1"/>
    <col min="15619" max="15619" width="15.3984375" style="54" customWidth="1"/>
    <col min="15620" max="15620" width="14.09765625" style="54" customWidth="1"/>
    <col min="15621" max="15621" width="15.69921875" style="54" customWidth="1"/>
    <col min="15622" max="15622" width="10.69921875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8.09765625" style="54" customWidth="1"/>
    <col min="15874" max="15874" width="40.8984375" style="54" customWidth="1"/>
    <col min="15875" max="15875" width="15.3984375" style="54" customWidth="1"/>
    <col min="15876" max="15876" width="14.09765625" style="54" customWidth="1"/>
    <col min="15877" max="15877" width="15.69921875" style="54" customWidth="1"/>
    <col min="15878" max="15878" width="10.69921875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8.09765625" style="54" customWidth="1"/>
    <col min="16130" max="16130" width="40.8984375" style="54" customWidth="1"/>
    <col min="16131" max="16131" width="15.3984375" style="54" customWidth="1"/>
    <col min="16132" max="16132" width="14.09765625" style="54" customWidth="1"/>
    <col min="16133" max="16133" width="15.69921875" style="54" customWidth="1"/>
    <col min="16134" max="16134" width="10.69921875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43617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9</v>
      </c>
      <c r="B6" s="54" t="s">
        <v>10</v>
      </c>
      <c r="C6" s="62">
        <v>7.3</v>
      </c>
      <c r="D6" s="62">
        <v>1.46</v>
      </c>
      <c r="E6" s="62">
        <v>8.76</v>
      </c>
      <c r="F6" s="57">
        <v>108992</v>
      </c>
      <c r="G6" s="63"/>
    </row>
    <row r="7" spans="1:8" ht="15" customHeight="1" x14ac:dyDescent="0.25">
      <c r="A7" s="61" t="s">
        <v>12</v>
      </c>
      <c r="B7" s="54" t="s">
        <v>13</v>
      </c>
      <c r="C7" s="62">
        <v>46.09</v>
      </c>
      <c r="D7" s="62">
        <v>9.2200000000000006</v>
      </c>
      <c r="E7" s="62">
        <v>55.31</v>
      </c>
      <c r="F7" s="57" t="s">
        <v>8</v>
      </c>
      <c r="G7" s="63"/>
    </row>
    <row r="8" spans="1:8" ht="15" customHeight="1" x14ac:dyDescent="0.25">
      <c r="A8" s="61" t="s">
        <v>12</v>
      </c>
      <c r="B8" s="54" t="s">
        <v>13</v>
      </c>
      <c r="C8" s="62">
        <v>18.079999999999998</v>
      </c>
      <c r="D8" s="62">
        <v>3.61</v>
      </c>
      <c r="E8" s="62">
        <v>21.69</v>
      </c>
      <c r="F8" s="57" t="s">
        <v>8</v>
      </c>
      <c r="G8" s="63"/>
    </row>
    <row r="9" spans="1:8" ht="15" customHeight="1" x14ac:dyDescent="0.25">
      <c r="A9" s="61" t="s">
        <v>16</v>
      </c>
      <c r="B9" s="54" t="s">
        <v>17</v>
      </c>
      <c r="C9" s="62">
        <v>18</v>
      </c>
      <c r="D9" s="62">
        <v>3.6</v>
      </c>
      <c r="E9" s="62">
        <v>21.6</v>
      </c>
      <c r="F9" s="57" t="s">
        <v>8</v>
      </c>
      <c r="G9" s="63"/>
    </row>
    <row r="10" spans="1:8" ht="15" customHeight="1" x14ac:dyDescent="0.25">
      <c r="C10" s="64">
        <f>SUM(C5:C9)</f>
        <v>703.47</v>
      </c>
      <c r="D10" s="64">
        <f>SUM(D5:D9)</f>
        <v>17.89</v>
      </c>
      <c r="E10" s="64">
        <f>SUM(E5:E9)</f>
        <v>721.36</v>
      </c>
      <c r="H10" s="54" t="s">
        <v>22</v>
      </c>
    </row>
    <row r="11" spans="1:8" ht="15" customHeight="1" x14ac:dyDescent="0.25">
      <c r="C11" s="65"/>
      <c r="D11" s="65"/>
      <c r="E11" s="65"/>
    </row>
    <row r="12" spans="1:8" ht="15" customHeight="1" x14ac:dyDescent="0.3">
      <c r="A12" s="58" t="s">
        <v>197</v>
      </c>
      <c r="C12" s="66"/>
      <c r="D12" s="66"/>
      <c r="E12" s="66"/>
    </row>
    <row r="13" spans="1:8" ht="15" customHeight="1" x14ac:dyDescent="0.25">
      <c r="A13" s="61" t="s">
        <v>24</v>
      </c>
      <c r="B13" s="54" t="s">
        <v>25</v>
      </c>
      <c r="C13" s="66">
        <v>16.93</v>
      </c>
      <c r="D13" s="66">
        <v>3.39</v>
      </c>
      <c r="E13" s="66">
        <v>20.32</v>
      </c>
      <c r="F13" s="57">
        <v>108992</v>
      </c>
      <c r="G13" s="63"/>
    </row>
    <row r="14" spans="1:8" ht="15" customHeight="1" x14ac:dyDescent="0.25">
      <c r="A14" s="61" t="s">
        <v>198</v>
      </c>
      <c r="B14" s="54" t="s">
        <v>199</v>
      </c>
      <c r="C14" s="66">
        <v>25</v>
      </c>
      <c r="D14" s="66">
        <v>5</v>
      </c>
      <c r="E14" s="66">
        <v>30</v>
      </c>
      <c r="F14" s="57">
        <v>108993</v>
      </c>
      <c r="G14" s="63"/>
    </row>
    <row r="15" spans="1:8" ht="15" customHeight="1" x14ac:dyDescent="0.25">
      <c r="A15" s="61" t="s">
        <v>26</v>
      </c>
      <c r="B15" s="54" t="s">
        <v>27</v>
      </c>
      <c r="C15" s="62">
        <v>8.31</v>
      </c>
      <c r="D15" s="62"/>
      <c r="E15" s="62">
        <v>8.31</v>
      </c>
      <c r="F15" s="57" t="s">
        <v>8</v>
      </c>
    </row>
    <row r="16" spans="1:8" ht="15" customHeight="1" x14ac:dyDescent="0.25">
      <c r="A16" s="61" t="s">
        <v>28</v>
      </c>
      <c r="B16" s="54" t="s">
        <v>29</v>
      </c>
      <c r="C16" s="62">
        <v>29.92</v>
      </c>
      <c r="D16" s="62">
        <v>5.99</v>
      </c>
      <c r="E16" s="62">
        <v>35.909999999999997</v>
      </c>
      <c r="F16" s="57">
        <v>108994</v>
      </c>
      <c r="G16" s="63"/>
    </row>
    <row r="17" spans="1:7" ht="15" customHeight="1" x14ac:dyDescent="0.25">
      <c r="A17" s="61" t="s">
        <v>200</v>
      </c>
      <c r="B17" s="54" t="s">
        <v>201</v>
      </c>
      <c r="C17" s="62">
        <v>420</v>
      </c>
      <c r="D17" s="62">
        <v>84</v>
      </c>
      <c r="E17" s="62">
        <v>504</v>
      </c>
      <c r="F17" s="57">
        <v>108995</v>
      </c>
      <c r="G17" s="63"/>
    </row>
    <row r="18" spans="1:7" ht="15" customHeight="1" x14ac:dyDescent="0.25">
      <c r="A18" s="54" t="s">
        <v>30</v>
      </c>
      <c r="B18" s="54" t="s">
        <v>31</v>
      </c>
      <c r="C18" s="62">
        <v>91.45</v>
      </c>
      <c r="D18" s="62">
        <v>18.3</v>
      </c>
      <c r="E18" s="62">
        <v>109.75</v>
      </c>
      <c r="F18" s="67" t="s">
        <v>8</v>
      </c>
    </row>
    <row r="19" spans="1:7" ht="15" customHeight="1" x14ac:dyDescent="0.25">
      <c r="A19" s="54" t="s">
        <v>202</v>
      </c>
      <c r="B19" s="54" t="s">
        <v>203</v>
      </c>
      <c r="C19" s="62">
        <v>12.37</v>
      </c>
      <c r="D19" s="62">
        <v>2.4700000000000002</v>
      </c>
      <c r="E19" s="62">
        <v>14.84</v>
      </c>
      <c r="F19" s="67">
        <v>108996</v>
      </c>
    </row>
    <row r="20" spans="1:7" ht="15" customHeight="1" x14ac:dyDescent="0.25">
      <c r="A20" s="54" t="s">
        <v>202</v>
      </c>
      <c r="B20" s="54" t="s">
        <v>203</v>
      </c>
      <c r="C20" s="62">
        <v>49.44</v>
      </c>
      <c r="D20" s="62">
        <v>9.89</v>
      </c>
      <c r="E20" s="62">
        <v>59.33</v>
      </c>
      <c r="F20" s="67">
        <v>108996</v>
      </c>
    </row>
    <row r="21" spans="1:7" ht="15" customHeight="1" x14ac:dyDescent="0.25">
      <c r="A21" s="54" t="s">
        <v>202</v>
      </c>
      <c r="B21" s="54" t="s">
        <v>204</v>
      </c>
      <c r="C21" s="62">
        <v>17.87</v>
      </c>
      <c r="D21" s="62">
        <v>3.57</v>
      </c>
      <c r="E21" s="62">
        <v>21.44</v>
      </c>
      <c r="F21" s="67">
        <v>108996</v>
      </c>
    </row>
    <row r="22" spans="1:7" ht="15" customHeight="1" x14ac:dyDescent="0.25">
      <c r="A22" s="54" t="s">
        <v>202</v>
      </c>
      <c r="B22" s="54" t="s">
        <v>203</v>
      </c>
      <c r="C22" s="62">
        <v>66.849999999999994</v>
      </c>
      <c r="D22" s="62">
        <v>13.37</v>
      </c>
      <c r="E22" s="62">
        <v>80.22</v>
      </c>
      <c r="F22" s="67">
        <v>108996</v>
      </c>
    </row>
    <row r="23" spans="1:7" ht="15" customHeight="1" x14ac:dyDescent="0.25">
      <c r="A23" s="54" t="s">
        <v>202</v>
      </c>
      <c r="B23" s="54" t="s">
        <v>203</v>
      </c>
      <c r="C23" s="62">
        <v>43.62</v>
      </c>
      <c r="D23" s="62">
        <v>8.7200000000000006</v>
      </c>
      <c r="E23" s="62">
        <v>52.34</v>
      </c>
      <c r="F23" s="67">
        <v>108809</v>
      </c>
    </row>
    <row r="24" spans="1:7" ht="15" customHeight="1" x14ac:dyDescent="0.25">
      <c r="A24" s="54" t="s">
        <v>133</v>
      </c>
      <c r="B24" s="54" t="s">
        <v>205</v>
      </c>
      <c r="C24" s="62">
        <v>46.41</v>
      </c>
      <c r="D24" s="62"/>
      <c r="E24" s="62">
        <v>46.41</v>
      </c>
      <c r="F24" s="67">
        <v>108997</v>
      </c>
    </row>
    <row r="25" spans="1:7" ht="15" customHeight="1" x14ac:dyDescent="0.25">
      <c r="A25" s="54" t="s">
        <v>206</v>
      </c>
      <c r="B25" s="54" t="s">
        <v>207</v>
      </c>
      <c r="C25" s="62">
        <v>490</v>
      </c>
      <c r="D25" s="62">
        <v>98</v>
      </c>
      <c r="E25" s="62">
        <v>588</v>
      </c>
      <c r="F25" s="67">
        <v>108998</v>
      </c>
    </row>
    <row r="26" spans="1:7" ht="15" customHeight="1" x14ac:dyDescent="0.25">
      <c r="A26" s="54" t="s">
        <v>32</v>
      </c>
      <c r="B26" s="54" t="s">
        <v>142</v>
      </c>
      <c r="C26" s="62">
        <v>67.31</v>
      </c>
      <c r="D26" s="62">
        <v>13.47</v>
      </c>
      <c r="E26" s="62">
        <v>80.78</v>
      </c>
      <c r="F26" s="67" t="s">
        <v>8</v>
      </c>
      <c r="G26" s="63"/>
    </row>
    <row r="27" spans="1:7" ht="15" customHeight="1" x14ac:dyDescent="0.25">
      <c r="C27" s="64">
        <f>SUM(C13:C26)</f>
        <v>1385.48</v>
      </c>
      <c r="D27" s="64">
        <f>SUM(D13:D26)</f>
        <v>266.17</v>
      </c>
      <c r="E27" s="64">
        <f>SUM(E13:E26)</f>
        <v>1651.65</v>
      </c>
    </row>
    <row r="28" spans="1:7" ht="15" customHeight="1" x14ac:dyDescent="0.25">
      <c r="C28" s="65"/>
      <c r="D28" s="65"/>
      <c r="E28" s="65"/>
    </row>
    <row r="29" spans="1:7" ht="15" customHeight="1" x14ac:dyDescent="0.3">
      <c r="A29" s="58" t="s">
        <v>208</v>
      </c>
      <c r="C29" s="66"/>
      <c r="D29" s="66"/>
      <c r="E29" s="66"/>
    </row>
    <row r="30" spans="1:7" ht="15" customHeight="1" x14ac:dyDescent="0.25">
      <c r="A30" s="61" t="s">
        <v>6</v>
      </c>
      <c r="B30" s="54" t="s">
        <v>7</v>
      </c>
      <c r="C30" s="66">
        <v>466</v>
      </c>
      <c r="D30" s="66"/>
      <c r="E30" s="66">
        <v>466</v>
      </c>
      <c r="F30" s="57" t="s">
        <v>8</v>
      </c>
    </row>
    <row r="31" spans="1:7" ht="15" customHeight="1" x14ac:dyDescent="0.25">
      <c r="A31" s="61" t="s">
        <v>12</v>
      </c>
      <c r="B31" s="54" t="s">
        <v>13</v>
      </c>
      <c r="C31" s="62">
        <v>79.010000000000005</v>
      </c>
      <c r="D31" s="62">
        <v>15.8</v>
      </c>
      <c r="E31" s="62">
        <v>94.81</v>
      </c>
      <c r="F31" s="57" t="s">
        <v>8</v>
      </c>
      <c r="G31" s="63"/>
    </row>
    <row r="32" spans="1:7" ht="15" customHeight="1" x14ac:dyDescent="0.25">
      <c r="A32" s="61" t="s">
        <v>159</v>
      </c>
      <c r="B32" s="54" t="s">
        <v>160</v>
      </c>
      <c r="C32" s="62">
        <v>15</v>
      </c>
      <c r="D32" s="62">
        <v>3</v>
      </c>
      <c r="E32" s="62">
        <v>18</v>
      </c>
      <c r="F32" s="57" t="s">
        <v>8</v>
      </c>
      <c r="G32" s="63"/>
    </row>
    <row r="33" spans="1:7" ht="15" customHeight="1" x14ac:dyDescent="0.25">
      <c r="A33" s="61" t="s">
        <v>209</v>
      </c>
      <c r="B33" s="54" t="s">
        <v>210</v>
      </c>
      <c r="C33" s="62">
        <v>14.14</v>
      </c>
      <c r="D33" s="62">
        <v>2.83</v>
      </c>
      <c r="E33" s="62">
        <v>16.97</v>
      </c>
      <c r="F33" s="57" t="s">
        <v>211</v>
      </c>
    </row>
    <row r="34" spans="1:7" ht="15" customHeight="1" x14ac:dyDescent="0.25">
      <c r="A34" s="68" t="s">
        <v>41</v>
      </c>
      <c r="B34" s="54" t="s">
        <v>212</v>
      </c>
      <c r="C34" s="62">
        <v>72.31</v>
      </c>
      <c r="D34" s="62">
        <v>3.62</v>
      </c>
      <c r="E34" s="62">
        <v>75.930000000000007</v>
      </c>
      <c r="F34" s="57">
        <v>108999</v>
      </c>
      <c r="G34" s="63"/>
    </row>
    <row r="35" spans="1:7" ht="15" customHeight="1" x14ac:dyDescent="0.25">
      <c r="A35" s="68" t="s">
        <v>213</v>
      </c>
      <c r="B35" s="54" t="s">
        <v>214</v>
      </c>
      <c r="C35" s="62">
        <v>1875</v>
      </c>
      <c r="D35" s="62"/>
      <c r="E35" s="62">
        <v>1875</v>
      </c>
      <c r="F35" s="57" t="s">
        <v>215</v>
      </c>
      <c r="G35" s="63"/>
    </row>
    <row r="36" spans="1:7" ht="15" customHeight="1" x14ac:dyDescent="0.25">
      <c r="A36" s="68" t="s">
        <v>216</v>
      </c>
      <c r="B36" s="54" t="s">
        <v>217</v>
      </c>
      <c r="C36" s="62">
        <v>42.11</v>
      </c>
      <c r="D36" s="62">
        <v>8.42</v>
      </c>
      <c r="E36" s="62">
        <v>50.53</v>
      </c>
      <c r="F36" s="57">
        <v>108992</v>
      </c>
      <c r="G36" s="63"/>
    </row>
    <row r="37" spans="1:7" ht="15" customHeight="1" x14ac:dyDescent="0.25">
      <c r="A37" s="68" t="s">
        <v>218</v>
      </c>
      <c r="B37" s="54" t="s">
        <v>205</v>
      </c>
      <c r="C37" s="62">
        <v>11.38</v>
      </c>
      <c r="D37" s="62"/>
      <c r="E37" s="62">
        <v>11.38</v>
      </c>
      <c r="F37" s="57">
        <v>109000</v>
      </c>
      <c r="G37" s="63"/>
    </row>
    <row r="38" spans="1:7" ht="15" customHeight="1" x14ac:dyDescent="0.25">
      <c r="A38" s="68" t="s">
        <v>219</v>
      </c>
      <c r="B38" s="54" t="s">
        <v>220</v>
      </c>
      <c r="C38" s="62">
        <v>159.38</v>
      </c>
      <c r="D38" s="62">
        <v>31.88</v>
      </c>
      <c r="E38" s="62">
        <v>191.26</v>
      </c>
      <c r="F38" s="57">
        <v>108802</v>
      </c>
      <c r="G38" s="63"/>
    </row>
    <row r="39" spans="1:7" ht="15" customHeight="1" x14ac:dyDescent="0.25">
      <c r="A39" s="68" t="s">
        <v>221</v>
      </c>
      <c r="B39" s="54" t="s">
        <v>222</v>
      </c>
      <c r="C39" s="62">
        <v>28.55</v>
      </c>
      <c r="D39" s="62">
        <v>5.75</v>
      </c>
      <c r="E39" s="62">
        <v>34.270000000000003</v>
      </c>
      <c r="F39" s="57" t="s">
        <v>61</v>
      </c>
      <c r="G39" s="63"/>
    </row>
    <row r="40" spans="1:7" ht="15" customHeight="1" x14ac:dyDescent="0.25">
      <c r="A40" s="68" t="s">
        <v>223</v>
      </c>
      <c r="B40" s="54" t="s">
        <v>224</v>
      </c>
      <c r="C40" s="62">
        <v>106.94</v>
      </c>
      <c r="D40" s="62">
        <v>21.39</v>
      </c>
      <c r="E40" s="62">
        <v>128.33000000000001</v>
      </c>
      <c r="F40" s="57" t="s">
        <v>211</v>
      </c>
      <c r="G40" s="63"/>
    </row>
    <row r="41" spans="1:7" s="69" customFormat="1" ht="15" customHeight="1" x14ac:dyDescent="0.3">
      <c r="B41" s="70"/>
      <c r="C41" s="64">
        <f>SUM(C30:C40)</f>
        <v>2869.8200000000006</v>
      </c>
      <c r="D41" s="64">
        <f>SUM(D30:D40)</f>
        <v>92.69</v>
      </c>
      <c r="E41" s="64">
        <f>SUM(E30:E40)</f>
        <v>2962.48</v>
      </c>
      <c r="F41" s="71"/>
      <c r="G41" s="72"/>
    </row>
    <row r="42" spans="1:7" s="69" customFormat="1" ht="15" customHeight="1" x14ac:dyDescent="0.3">
      <c r="B42" s="70"/>
      <c r="C42" s="65"/>
      <c r="D42" s="65"/>
      <c r="E42" s="65"/>
      <c r="F42" s="71"/>
      <c r="G42" s="72"/>
    </row>
    <row r="43" spans="1:7" ht="15" customHeight="1" x14ac:dyDescent="0.3">
      <c r="A43" s="58" t="s">
        <v>225</v>
      </c>
      <c r="C43" s="66"/>
      <c r="D43" s="66"/>
      <c r="E43" s="66"/>
    </row>
    <row r="44" spans="1:7" ht="15" customHeight="1" x14ac:dyDescent="0.25">
      <c r="A44" s="61" t="s">
        <v>6</v>
      </c>
      <c r="B44" s="54" t="s">
        <v>7</v>
      </c>
      <c r="C44" s="66">
        <v>191</v>
      </c>
      <c r="D44" s="66"/>
      <c r="E44" s="66">
        <v>191</v>
      </c>
      <c r="F44" s="57" t="s">
        <v>8</v>
      </c>
    </row>
    <row r="45" spans="1:7" ht="15" customHeight="1" x14ac:dyDescent="0.25">
      <c r="A45" s="61" t="s">
        <v>45</v>
      </c>
      <c r="B45" s="54" t="s">
        <v>226</v>
      </c>
      <c r="C45" s="62">
        <v>520</v>
      </c>
      <c r="D45" s="62">
        <v>104</v>
      </c>
      <c r="E45" s="62">
        <v>624</v>
      </c>
      <c r="F45" s="57">
        <v>108795</v>
      </c>
      <c r="G45" s="63"/>
    </row>
    <row r="46" spans="1:7" ht="15" customHeight="1" x14ac:dyDescent="0.25">
      <c r="A46" s="61" t="s">
        <v>47</v>
      </c>
      <c r="B46" s="54" t="s">
        <v>212</v>
      </c>
      <c r="C46" s="62">
        <v>66.52</v>
      </c>
      <c r="D46" s="62">
        <v>3.33</v>
      </c>
      <c r="E46" s="62">
        <v>69.849999999999994</v>
      </c>
      <c r="F46" s="57">
        <v>108999</v>
      </c>
      <c r="G46" s="63"/>
    </row>
    <row r="47" spans="1:7" ht="15" customHeight="1" x14ac:dyDescent="0.25">
      <c r="A47" s="61" t="s">
        <v>48</v>
      </c>
      <c r="B47" s="54" t="s">
        <v>13</v>
      </c>
      <c r="C47" s="62">
        <v>108.63</v>
      </c>
      <c r="D47" s="62">
        <v>21.73</v>
      </c>
      <c r="E47" s="62">
        <v>130.36000000000001</v>
      </c>
      <c r="F47" s="73" t="s">
        <v>8</v>
      </c>
      <c r="G47" s="63"/>
    </row>
    <row r="48" spans="1:7" ht="15" customHeight="1" x14ac:dyDescent="0.25">
      <c r="A48" s="61" t="s">
        <v>164</v>
      </c>
      <c r="B48" s="54" t="s">
        <v>165</v>
      </c>
      <c r="C48" s="62">
        <v>35</v>
      </c>
      <c r="D48" s="62">
        <v>7</v>
      </c>
      <c r="E48" s="62">
        <v>42</v>
      </c>
      <c r="F48" s="73">
        <v>108796</v>
      </c>
      <c r="G48" s="74"/>
    </row>
    <row r="49" spans="1:6" ht="15" customHeight="1" x14ac:dyDescent="0.25">
      <c r="A49" s="75"/>
      <c r="B49" s="69"/>
      <c r="C49" s="64">
        <f>SUM(C44:C48)</f>
        <v>921.15</v>
      </c>
      <c r="D49" s="64">
        <f>SUM(D44:D48)</f>
        <v>136.06</v>
      </c>
      <c r="E49" s="64">
        <f>SUM(E44:E48)</f>
        <v>1057.21</v>
      </c>
    </row>
    <row r="50" spans="1:6" ht="15" customHeight="1" x14ac:dyDescent="0.25">
      <c r="A50" s="75"/>
      <c r="B50" s="69"/>
      <c r="C50" s="65"/>
      <c r="D50" s="65"/>
      <c r="E50" s="65"/>
    </row>
    <row r="51" spans="1:6" ht="15" customHeight="1" x14ac:dyDescent="0.3">
      <c r="A51" s="58" t="s">
        <v>227</v>
      </c>
      <c r="C51" s="65"/>
      <c r="D51" s="65"/>
      <c r="E51" s="65"/>
    </row>
    <row r="52" spans="1:6" ht="15" customHeight="1" x14ac:dyDescent="0.25">
      <c r="A52" s="61"/>
      <c r="C52" s="65"/>
      <c r="D52" s="65"/>
      <c r="E52" s="65"/>
    </row>
    <row r="53" spans="1:6" ht="15" customHeight="1" x14ac:dyDescent="0.25">
      <c r="A53" s="58"/>
      <c r="C53" s="64">
        <f>SUM(C52)</f>
        <v>0</v>
      </c>
      <c r="D53" s="64">
        <f>SUM(D52)</f>
        <v>0</v>
      </c>
      <c r="E53" s="64">
        <f>SUM(E52)</f>
        <v>0</v>
      </c>
    </row>
    <row r="54" spans="1:6" ht="15" customHeight="1" x14ac:dyDescent="0.25">
      <c r="A54" s="58"/>
      <c r="C54" s="65"/>
      <c r="D54" s="65"/>
      <c r="E54" s="65"/>
    </row>
    <row r="55" spans="1:6" ht="15" customHeight="1" x14ac:dyDescent="0.3">
      <c r="A55" s="58" t="s">
        <v>228</v>
      </c>
      <c r="C55" s="65"/>
      <c r="D55" s="65"/>
      <c r="E55" s="65"/>
    </row>
    <row r="56" spans="1:6" ht="15" customHeight="1" x14ac:dyDescent="0.25">
      <c r="A56" s="61" t="s">
        <v>173</v>
      </c>
      <c r="B56" s="76" t="s">
        <v>160</v>
      </c>
      <c r="C56" s="65">
        <v>8</v>
      </c>
      <c r="D56" s="65">
        <v>0</v>
      </c>
      <c r="E56" s="65">
        <v>8</v>
      </c>
      <c r="F56" s="57" t="s">
        <v>8</v>
      </c>
    </row>
    <row r="57" spans="1:6" ht="15" customHeight="1" x14ac:dyDescent="0.25">
      <c r="A57" s="61" t="s">
        <v>219</v>
      </c>
      <c r="B57" s="76" t="s">
        <v>220</v>
      </c>
      <c r="C57" s="65">
        <v>29.31</v>
      </c>
      <c r="D57" s="65">
        <v>1.46</v>
      </c>
      <c r="E57" s="65">
        <v>30.77</v>
      </c>
      <c r="F57" s="57">
        <v>108802</v>
      </c>
    </row>
    <row r="58" spans="1:6" ht="15" customHeight="1" x14ac:dyDescent="0.25">
      <c r="A58" s="61" t="s">
        <v>229</v>
      </c>
      <c r="B58" s="76" t="s">
        <v>230</v>
      </c>
      <c r="C58" s="65">
        <v>57.6</v>
      </c>
      <c r="D58" s="65"/>
      <c r="E58" s="65">
        <v>57.6</v>
      </c>
      <c r="F58" s="57">
        <v>108804</v>
      </c>
    </row>
    <row r="59" spans="1:6" ht="15" customHeight="1" x14ac:dyDescent="0.25">
      <c r="A59" s="61" t="s">
        <v>229</v>
      </c>
      <c r="B59" s="76" t="s">
        <v>230</v>
      </c>
      <c r="C59" s="65">
        <v>28.8</v>
      </c>
      <c r="D59" s="65"/>
      <c r="E59" s="65">
        <v>28.8</v>
      </c>
      <c r="F59" s="57">
        <v>108805</v>
      </c>
    </row>
    <row r="60" spans="1:6" ht="15" customHeight="1" x14ac:dyDescent="0.25">
      <c r="A60" s="61" t="s">
        <v>229</v>
      </c>
      <c r="B60" s="76" t="s">
        <v>230</v>
      </c>
      <c r="C60" s="65">
        <v>55.2</v>
      </c>
      <c r="D60" s="65"/>
      <c r="E60" s="65">
        <v>55.2</v>
      </c>
      <c r="F60" s="57">
        <v>108806</v>
      </c>
    </row>
    <row r="61" spans="1:6" ht="15" customHeight="1" x14ac:dyDescent="0.25">
      <c r="A61" s="61" t="s">
        <v>231</v>
      </c>
      <c r="B61" s="76" t="s">
        <v>232</v>
      </c>
      <c r="C61" s="65">
        <v>34.950000000000003</v>
      </c>
      <c r="D61" s="65">
        <v>6.99</v>
      </c>
      <c r="E61" s="65">
        <v>41.94</v>
      </c>
      <c r="F61" s="57" t="s">
        <v>61</v>
      </c>
    </row>
    <row r="62" spans="1:6" ht="15" customHeight="1" x14ac:dyDescent="0.25">
      <c r="C62" s="64">
        <f>SUM(C56:C61)</f>
        <v>213.86</v>
      </c>
      <c r="D62" s="64">
        <f>SUM(D56:D61)</f>
        <v>8.4499999999999993</v>
      </c>
      <c r="E62" s="64">
        <f>SUM(E56:E61)</f>
        <v>222.31</v>
      </c>
    </row>
    <row r="64" spans="1:6" ht="15" customHeight="1" x14ac:dyDescent="0.3">
      <c r="A64" s="114" t="s">
        <v>233</v>
      </c>
      <c r="B64" s="115"/>
      <c r="C64" s="77"/>
      <c r="D64" s="77"/>
      <c r="E64" s="77"/>
    </row>
    <row r="65" spans="1:7" ht="15" customHeight="1" x14ac:dyDescent="0.25">
      <c r="A65" s="61" t="s">
        <v>234</v>
      </c>
      <c r="B65" s="61" t="s">
        <v>235</v>
      </c>
      <c r="C65" s="77">
        <v>334.55</v>
      </c>
      <c r="D65" s="77">
        <v>66.91</v>
      </c>
      <c r="E65" s="77">
        <v>401.46</v>
      </c>
      <c r="F65" s="57">
        <v>108797</v>
      </c>
    </row>
    <row r="66" spans="1:7" ht="15" customHeight="1" x14ac:dyDescent="0.25">
      <c r="C66" s="78">
        <f>SUM(C64:C65)</f>
        <v>334.55</v>
      </c>
      <c r="D66" s="78">
        <f>SUM(D64:D65)</f>
        <v>66.91</v>
      </c>
      <c r="E66" s="78">
        <f>SUM(E64:E65)</f>
        <v>401.46</v>
      </c>
    </row>
    <row r="67" spans="1:7" ht="15" customHeight="1" x14ac:dyDescent="0.3">
      <c r="A67" s="61" t="s">
        <v>236</v>
      </c>
      <c r="C67" s="65"/>
      <c r="D67" s="65"/>
      <c r="E67" s="65"/>
    </row>
    <row r="68" spans="1:7" ht="15" customHeight="1" x14ac:dyDescent="0.25">
      <c r="A68" s="61"/>
      <c r="C68" s="65"/>
      <c r="D68" s="65"/>
      <c r="E68" s="65"/>
    </row>
    <row r="69" spans="1:7" ht="15" customHeight="1" x14ac:dyDescent="0.25">
      <c r="A69" s="61"/>
      <c r="C69" s="64">
        <f>SUM(C68)</f>
        <v>0</v>
      </c>
      <c r="D69" s="64">
        <f>SUM(D68)</f>
        <v>0</v>
      </c>
      <c r="E69" s="64">
        <f>SUM(E68)</f>
        <v>0</v>
      </c>
    </row>
    <row r="70" spans="1:7" ht="15" customHeight="1" x14ac:dyDescent="0.25">
      <c r="A70" s="58"/>
      <c r="C70" s="65"/>
      <c r="D70" s="65"/>
      <c r="E70" s="65"/>
    </row>
    <row r="71" spans="1:7" ht="15" customHeight="1" x14ac:dyDescent="0.3">
      <c r="A71" s="58" t="s">
        <v>237</v>
      </c>
      <c r="C71" s="65"/>
      <c r="D71" s="65"/>
      <c r="E71" s="65"/>
    </row>
    <row r="72" spans="1:7" ht="15" customHeight="1" x14ac:dyDescent="0.25">
      <c r="A72" s="61" t="s">
        <v>238</v>
      </c>
      <c r="B72" s="54" t="s">
        <v>239</v>
      </c>
      <c r="C72" s="65">
        <v>70</v>
      </c>
      <c r="D72" s="65">
        <v>14</v>
      </c>
      <c r="E72" s="65">
        <v>84</v>
      </c>
      <c r="F72" s="57">
        <v>108798</v>
      </c>
    </row>
    <row r="73" spans="1:7" ht="15" customHeight="1" x14ac:dyDescent="0.25">
      <c r="A73" s="61" t="s">
        <v>238</v>
      </c>
      <c r="B73" s="54" t="s">
        <v>239</v>
      </c>
      <c r="C73" s="65">
        <v>35</v>
      </c>
      <c r="D73" s="65">
        <v>7</v>
      </c>
      <c r="E73" s="65">
        <v>42</v>
      </c>
      <c r="F73" s="57">
        <v>108798</v>
      </c>
    </row>
    <row r="74" spans="1:7" ht="15" customHeight="1" x14ac:dyDescent="0.3">
      <c r="A74" s="61"/>
      <c r="B74" s="70"/>
      <c r="C74" s="64">
        <f>SUM(C72:C73)</f>
        <v>105</v>
      </c>
      <c r="D74" s="64">
        <f>SUM(D72:D73)</f>
        <v>21</v>
      </c>
      <c r="E74" s="64">
        <f>SUM(E72:E73)</f>
        <v>126</v>
      </c>
    </row>
    <row r="75" spans="1:7" ht="15" customHeight="1" x14ac:dyDescent="0.3">
      <c r="A75" s="61"/>
      <c r="B75" s="70"/>
      <c r="C75" s="65"/>
      <c r="D75" s="65"/>
      <c r="E75" s="65"/>
    </row>
    <row r="76" spans="1:7" ht="15" customHeight="1" x14ac:dyDescent="0.3">
      <c r="A76" s="58" t="s">
        <v>240</v>
      </c>
      <c r="B76" s="61"/>
      <c r="C76" s="66"/>
      <c r="D76" s="66"/>
      <c r="E76" s="66"/>
    </row>
    <row r="77" spans="1:7" ht="15" customHeight="1" x14ac:dyDescent="0.25">
      <c r="A77" s="61" t="s">
        <v>6</v>
      </c>
      <c r="B77" s="61" t="s">
        <v>7</v>
      </c>
      <c r="C77" s="66">
        <v>552</v>
      </c>
      <c r="D77" s="66"/>
      <c r="E77" s="66">
        <v>552</v>
      </c>
      <c r="F77" s="57" t="s">
        <v>8</v>
      </c>
    </row>
    <row r="78" spans="1:7" ht="15" customHeight="1" x14ac:dyDescent="0.25">
      <c r="A78" s="61" t="s">
        <v>73</v>
      </c>
      <c r="B78" s="61" t="s">
        <v>74</v>
      </c>
      <c r="C78" s="66">
        <v>37.450000000000003</v>
      </c>
      <c r="D78" s="66">
        <v>7.49</v>
      </c>
      <c r="E78" s="66">
        <v>44.94</v>
      </c>
      <c r="F78" s="57">
        <v>108992</v>
      </c>
      <c r="G78" s="63"/>
    </row>
    <row r="79" spans="1:7" ht="15" customHeight="1" x14ac:dyDescent="0.25">
      <c r="A79" s="61" t="s">
        <v>12</v>
      </c>
      <c r="B79" s="54" t="s">
        <v>75</v>
      </c>
      <c r="C79" s="62">
        <v>46.1</v>
      </c>
      <c r="D79" s="62">
        <v>9.2200000000000006</v>
      </c>
      <c r="E79" s="62">
        <v>55.32</v>
      </c>
      <c r="F79" s="57" t="s">
        <v>8</v>
      </c>
      <c r="G79" s="63"/>
    </row>
    <row r="80" spans="1:7" ht="15" customHeight="1" x14ac:dyDescent="0.25">
      <c r="A80" s="61" t="s">
        <v>12</v>
      </c>
      <c r="B80" s="54" t="s">
        <v>75</v>
      </c>
      <c r="C80" s="62">
        <v>18.079999999999998</v>
      </c>
      <c r="D80" s="62">
        <v>3.62</v>
      </c>
      <c r="E80" s="62">
        <v>21.7</v>
      </c>
      <c r="F80" s="57" t="s">
        <v>8</v>
      </c>
      <c r="G80" s="63"/>
    </row>
    <row r="81" spans="1:9" ht="15" customHeight="1" x14ac:dyDescent="0.25">
      <c r="A81" s="61" t="s">
        <v>241</v>
      </c>
      <c r="B81" s="54" t="s">
        <v>242</v>
      </c>
      <c r="C81" s="62">
        <v>753.08</v>
      </c>
      <c r="D81" s="62">
        <v>150.61000000000001</v>
      </c>
      <c r="E81" s="62">
        <v>903.69</v>
      </c>
      <c r="F81" s="57" t="s">
        <v>8</v>
      </c>
      <c r="G81" s="63"/>
    </row>
    <row r="82" spans="1:9" ht="15" customHeight="1" x14ac:dyDescent="0.25">
      <c r="A82" s="61" t="s">
        <v>76</v>
      </c>
      <c r="B82" s="61" t="s">
        <v>243</v>
      </c>
      <c r="C82" s="62">
        <v>410</v>
      </c>
      <c r="D82" s="62">
        <v>82</v>
      </c>
      <c r="E82" s="62">
        <v>492</v>
      </c>
      <c r="F82" s="57">
        <v>108795</v>
      </c>
    </row>
    <row r="83" spans="1:9" ht="15" customHeight="1" x14ac:dyDescent="0.25">
      <c r="C83" s="64">
        <f>SUM(C77:C82)</f>
        <v>1816.71</v>
      </c>
      <c r="D83" s="64">
        <f>SUM(D77:D82)</f>
        <v>252.94000000000003</v>
      </c>
      <c r="E83" s="64">
        <f>SUM(E77:E82)</f>
        <v>2069.65</v>
      </c>
    </row>
    <row r="84" spans="1:9" ht="15" customHeight="1" x14ac:dyDescent="0.25">
      <c r="C84" s="65"/>
      <c r="D84" s="65"/>
      <c r="E84" s="65"/>
    </row>
    <row r="85" spans="1:9" ht="15" customHeight="1" x14ac:dyDescent="0.3">
      <c r="A85" s="58" t="s">
        <v>244</v>
      </c>
      <c r="C85" s="66"/>
      <c r="D85" s="66"/>
      <c r="E85" s="66"/>
    </row>
    <row r="86" spans="1:9" ht="15" customHeight="1" x14ac:dyDescent="0.25">
      <c r="A86" s="61" t="s">
        <v>6</v>
      </c>
      <c r="B86" s="54" t="s">
        <v>7</v>
      </c>
      <c r="C86" s="66">
        <v>300</v>
      </c>
      <c r="D86" s="66"/>
      <c r="E86" s="66">
        <v>300</v>
      </c>
      <c r="F86" s="57" t="s">
        <v>8</v>
      </c>
    </row>
    <row r="87" spans="1:9" ht="15" customHeight="1" x14ac:dyDescent="0.25">
      <c r="A87" s="61" t="s">
        <v>6</v>
      </c>
      <c r="B87" s="54" t="s">
        <v>7</v>
      </c>
      <c r="C87" s="66">
        <v>196</v>
      </c>
      <c r="D87" s="66"/>
      <c r="E87" s="66">
        <v>196</v>
      </c>
      <c r="F87" s="57" t="s">
        <v>8</v>
      </c>
    </row>
    <row r="88" spans="1:9" ht="15" customHeight="1" x14ac:dyDescent="0.25">
      <c r="A88" s="61" t="s">
        <v>6</v>
      </c>
      <c r="B88" s="54" t="s">
        <v>7</v>
      </c>
      <c r="C88" s="66">
        <v>119</v>
      </c>
      <c r="D88" s="66"/>
      <c r="E88" s="66">
        <v>119</v>
      </c>
      <c r="F88" s="57" t="s">
        <v>8</v>
      </c>
    </row>
    <row r="89" spans="1:9" ht="15" customHeight="1" x14ac:dyDescent="0.25">
      <c r="A89" s="61" t="s">
        <v>79</v>
      </c>
      <c r="B89" s="54" t="s">
        <v>13</v>
      </c>
      <c r="C89" s="66">
        <v>443.82</v>
      </c>
      <c r="D89" s="66">
        <v>88.76</v>
      </c>
      <c r="E89" s="66">
        <v>532.58000000000004</v>
      </c>
      <c r="F89" s="57" t="s">
        <v>8</v>
      </c>
      <c r="G89" s="63"/>
      <c r="I89" s="79"/>
    </row>
    <row r="90" spans="1:9" ht="15" customHeight="1" x14ac:dyDescent="0.25">
      <c r="A90" s="61" t="s">
        <v>32</v>
      </c>
      <c r="B90" s="54" t="s">
        <v>80</v>
      </c>
      <c r="C90" s="62">
        <v>30.49</v>
      </c>
      <c r="D90" s="62">
        <v>6.1</v>
      </c>
      <c r="E90" s="62">
        <f>SUM(C90:D90)</f>
        <v>36.589999999999996</v>
      </c>
      <c r="F90" s="57" t="s">
        <v>8</v>
      </c>
      <c r="G90" s="63"/>
      <c r="I90" s="79"/>
    </row>
    <row r="91" spans="1:9" ht="15" customHeight="1" x14ac:dyDescent="0.25">
      <c r="A91" s="61" t="s">
        <v>219</v>
      </c>
      <c r="B91" s="54" t="s">
        <v>245</v>
      </c>
      <c r="C91" s="62">
        <v>57.83</v>
      </c>
      <c r="D91" s="62">
        <v>2.89</v>
      </c>
      <c r="E91" s="62">
        <v>60.72</v>
      </c>
      <c r="F91" s="57">
        <v>108802</v>
      </c>
      <c r="G91" s="63"/>
      <c r="I91" s="79"/>
    </row>
    <row r="92" spans="1:9" ht="15" customHeight="1" x14ac:dyDescent="0.25">
      <c r="A92" s="61" t="s">
        <v>246</v>
      </c>
      <c r="B92" s="54" t="s">
        <v>247</v>
      </c>
      <c r="C92" s="62">
        <v>96.49</v>
      </c>
      <c r="D92" s="62"/>
      <c r="E92" s="62">
        <v>96.49</v>
      </c>
      <c r="F92" s="57">
        <v>108803</v>
      </c>
      <c r="G92" s="63"/>
      <c r="I92" s="79"/>
    </row>
    <row r="93" spans="1:9" ht="15" customHeight="1" x14ac:dyDescent="0.25">
      <c r="A93" s="61" t="s">
        <v>206</v>
      </c>
      <c r="B93" s="54" t="s">
        <v>248</v>
      </c>
      <c r="C93" s="62">
        <v>295</v>
      </c>
      <c r="D93" s="62">
        <v>59</v>
      </c>
      <c r="E93" s="62">
        <v>354</v>
      </c>
      <c r="F93" s="57">
        <v>108998</v>
      </c>
      <c r="I93" s="79"/>
    </row>
    <row r="94" spans="1:9" ht="15" customHeight="1" x14ac:dyDescent="0.25">
      <c r="A94" s="75"/>
      <c r="B94" s="69"/>
      <c r="C94" s="64">
        <f>SUM(C86:C93)</f>
        <v>1538.6299999999999</v>
      </c>
      <c r="D94" s="64">
        <f>SUM(D86:D93)</f>
        <v>156.75</v>
      </c>
      <c r="E94" s="64">
        <f>SUM(E86:E93)</f>
        <v>1695.3799999999999</v>
      </c>
    </row>
    <row r="95" spans="1:9" ht="15" customHeight="1" x14ac:dyDescent="0.25">
      <c r="A95" s="75"/>
      <c r="B95" s="69"/>
      <c r="C95" s="65"/>
      <c r="D95" s="65"/>
      <c r="E95" s="65"/>
    </row>
    <row r="96" spans="1:9" ht="15" customHeight="1" x14ac:dyDescent="0.3">
      <c r="A96" s="58" t="s">
        <v>249</v>
      </c>
      <c r="C96" s="77"/>
      <c r="D96" s="77"/>
      <c r="E96" s="77"/>
    </row>
    <row r="97" spans="1:7" ht="15" customHeight="1" x14ac:dyDescent="0.25">
      <c r="A97" s="61"/>
      <c r="C97" s="77"/>
      <c r="D97" s="77"/>
      <c r="E97" s="77"/>
    </row>
    <row r="98" spans="1:7" ht="15" customHeight="1" x14ac:dyDescent="0.25">
      <c r="C98" s="78">
        <f>C97</f>
        <v>0</v>
      </c>
      <c r="D98" s="78">
        <f>D97</f>
        <v>0</v>
      </c>
      <c r="E98" s="78">
        <f>E97</f>
        <v>0</v>
      </c>
      <c r="G98" s="63"/>
    </row>
    <row r="99" spans="1:7" ht="15" customHeight="1" x14ac:dyDescent="0.25">
      <c r="A99" s="75"/>
      <c r="B99" s="69"/>
      <c r="C99" s="65"/>
      <c r="D99" s="65"/>
      <c r="E99" s="65"/>
    </row>
    <row r="100" spans="1:7" ht="15" customHeight="1" x14ac:dyDescent="0.3">
      <c r="A100" s="80" t="s">
        <v>250</v>
      </c>
      <c r="B100" s="69"/>
      <c r="C100" s="65"/>
      <c r="D100" s="65"/>
      <c r="E100" s="65"/>
    </row>
    <row r="101" spans="1:7" ht="15" customHeight="1" x14ac:dyDescent="0.25">
      <c r="A101" s="75" t="s">
        <v>89</v>
      </c>
      <c r="B101" s="69" t="s">
        <v>251</v>
      </c>
      <c r="C101" s="65">
        <v>60</v>
      </c>
      <c r="D101" s="65">
        <v>12</v>
      </c>
      <c r="E101" s="65">
        <v>72</v>
      </c>
      <c r="F101" s="57">
        <v>108799</v>
      </c>
    </row>
    <row r="102" spans="1:7" ht="15" customHeight="1" x14ac:dyDescent="0.25">
      <c r="A102" s="75" t="s">
        <v>89</v>
      </c>
      <c r="B102" s="69" t="s">
        <v>252</v>
      </c>
      <c r="C102" s="65">
        <v>590</v>
      </c>
      <c r="D102" s="65">
        <v>118</v>
      </c>
      <c r="E102" s="65">
        <v>708</v>
      </c>
      <c r="F102" s="57">
        <v>108799</v>
      </c>
    </row>
    <row r="103" spans="1:7" ht="15" customHeight="1" x14ac:dyDescent="0.25">
      <c r="A103" s="75" t="s">
        <v>89</v>
      </c>
      <c r="B103" s="81" t="s">
        <v>90</v>
      </c>
      <c r="C103" s="65">
        <v>313.33</v>
      </c>
      <c r="D103" s="65">
        <v>62.67</v>
      </c>
      <c r="E103" s="65">
        <v>376</v>
      </c>
      <c r="F103" s="57">
        <v>108799</v>
      </c>
    </row>
    <row r="104" spans="1:7" ht="15" customHeight="1" x14ac:dyDescent="0.25">
      <c r="A104" s="75"/>
      <c r="B104" s="69"/>
      <c r="C104" s="64">
        <f>SUM(C101:C103)</f>
        <v>963.32999999999993</v>
      </c>
      <c r="D104" s="64">
        <f>SUM(D101:D103)</f>
        <v>192.67000000000002</v>
      </c>
      <c r="E104" s="64">
        <f>SUM(E101:E103)</f>
        <v>1156</v>
      </c>
      <c r="G104" s="63"/>
    </row>
    <row r="105" spans="1:7" ht="15" customHeight="1" x14ac:dyDescent="0.25">
      <c r="A105" s="75"/>
      <c r="B105" s="69"/>
      <c r="C105" s="65"/>
      <c r="D105" s="65"/>
      <c r="E105" s="65"/>
    </row>
    <row r="106" spans="1:7" ht="15" customHeight="1" x14ac:dyDescent="0.3">
      <c r="A106" s="58" t="s">
        <v>253</v>
      </c>
      <c r="B106" s="70"/>
      <c r="C106" s="66"/>
      <c r="D106" s="66"/>
      <c r="E106" s="66"/>
    </row>
    <row r="107" spans="1:7" ht="15" customHeight="1" x14ac:dyDescent="0.25">
      <c r="A107" s="61" t="s">
        <v>254</v>
      </c>
      <c r="B107" s="61" t="s">
        <v>255</v>
      </c>
      <c r="C107" s="66">
        <v>191.85</v>
      </c>
      <c r="D107" s="66"/>
      <c r="E107" s="66">
        <v>191.85</v>
      </c>
      <c r="F107" s="57">
        <v>108800</v>
      </c>
    </row>
    <row r="108" spans="1:7" ht="15" customHeight="1" x14ac:dyDescent="0.25">
      <c r="A108" s="54" t="s">
        <v>256</v>
      </c>
      <c r="B108" s="61" t="s">
        <v>257</v>
      </c>
      <c r="C108" s="65">
        <v>517</v>
      </c>
      <c r="D108" s="65">
        <v>103.4</v>
      </c>
      <c r="E108" s="65">
        <v>620.4</v>
      </c>
      <c r="F108" s="57">
        <v>108801</v>
      </c>
    </row>
    <row r="109" spans="1:7" ht="15" customHeight="1" x14ac:dyDescent="0.3">
      <c r="A109" s="61"/>
      <c r="B109" s="70"/>
      <c r="C109" s="64">
        <f>SUM(C107:C108)</f>
        <v>708.85</v>
      </c>
      <c r="D109" s="64">
        <f>SUM(D107:D108)</f>
        <v>103.4</v>
      </c>
      <c r="E109" s="64">
        <f>SUM(E107:E108)</f>
        <v>812.25</v>
      </c>
      <c r="G109" s="63"/>
    </row>
    <row r="110" spans="1:7" ht="15" customHeight="1" x14ac:dyDescent="0.3">
      <c r="A110" s="58"/>
      <c r="B110" s="70"/>
      <c r="C110" s="65"/>
      <c r="D110" s="65"/>
      <c r="E110" s="65"/>
      <c r="G110" s="63"/>
    </row>
    <row r="111" spans="1:7" ht="15" customHeight="1" x14ac:dyDescent="0.3">
      <c r="A111" s="82" t="s">
        <v>258</v>
      </c>
      <c r="B111" s="82"/>
      <c r="C111" s="66"/>
      <c r="D111" s="66"/>
      <c r="E111" s="66"/>
      <c r="G111" s="63"/>
    </row>
    <row r="112" spans="1:7" ht="15" customHeight="1" x14ac:dyDescent="0.3">
      <c r="A112" s="82"/>
      <c r="B112" s="82"/>
      <c r="C112" s="66"/>
      <c r="D112" s="66"/>
      <c r="E112" s="66"/>
      <c r="G112" s="83"/>
    </row>
    <row r="113" spans="1:7" ht="15" customHeight="1" x14ac:dyDescent="0.3">
      <c r="A113" s="76" t="s">
        <v>16</v>
      </c>
      <c r="B113" s="84" t="s">
        <v>106</v>
      </c>
      <c r="C113" s="66">
        <v>25.98</v>
      </c>
      <c r="D113" s="66">
        <v>5.19</v>
      </c>
      <c r="E113" s="65">
        <f>SUM(C113:D113)</f>
        <v>31.17</v>
      </c>
      <c r="F113" s="71" t="s">
        <v>8</v>
      </c>
      <c r="G113" s="83"/>
    </row>
    <row r="114" spans="1:7" ht="15" customHeight="1" x14ac:dyDescent="0.25">
      <c r="C114" s="64">
        <f>SUM(C113:C113)</f>
        <v>25.98</v>
      </c>
      <c r="D114" s="64">
        <f>SUM(D113:D113)</f>
        <v>5.19</v>
      </c>
      <c r="E114" s="64">
        <f>SUM(E113:E113)</f>
        <v>31.17</v>
      </c>
      <c r="G114" s="85"/>
    </row>
    <row r="115" spans="1:7" ht="15" customHeight="1" x14ac:dyDescent="0.25">
      <c r="C115" s="65"/>
      <c r="D115" s="65"/>
      <c r="E115" s="65"/>
      <c r="G115" s="85"/>
    </row>
    <row r="116" spans="1:7" ht="15" customHeight="1" x14ac:dyDescent="0.3">
      <c r="A116" s="58" t="s">
        <v>259</v>
      </c>
      <c r="C116" s="65"/>
      <c r="D116" s="65"/>
      <c r="E116" s="86"/>
      <c r="F116" s="87"/>
      <c r="G116" s="85"/>
    </row>
    <row r="117" spans="1:7" ht="15" customHeight="1" x14ac:dyDescent="0.25">
      <c r="A117" s="88" t="s">
        <v>86</v>
      </c>
      <c r="B117" s="89" t="s">
        <v>260</v>
      </c>
      <c r="C117" s="86">
        <v>14294.68</v>
      </c>
      <c r="D117" s="86"/>
      <c r="E117" s="86">
        <v>14294.68</v>
      </c>
      <c r="F117" s="87" t="s">
        <v>109</v>
      </c>
      <c r="G117" s="85"/>
    </row>
    <row r="118" spans="1:7" ht="15" customHeight="1" x14ac:dyDescent="0.25">
      <c r="A118" s="88" t="s">
        <v>110</v>
      </c>
      <c r="B118" s="89" t="s">
        <v>261</v>
      </c>
      <c r="C118" s="86">
        <v>4688.18</v>
      </c>
      <c r="D118" s="86"/>
      <c r="E118" s="90">
        <v>4688.18</v>
      </c>
      <c r="F118" s="87">
        <v>108807</v>
      </c>
      <c r="G118" s="85"/>
    </row>
    <row r="119" spans="1:7" ht="15" customHeight="1" x14ac:dyDescent="0.25">
      <c r="A119" s="88" t="s">
        <v>112</v>
      </c>
      <c r="B119" s="89" t="s">
        <v>262</v>
      </c>
      <c r="C119" s="86">
        <v>4978.41</v>
      </c>
      <c r="D119" s="86"/>
      <c r="E119" s="65">
        <v>4978.41</v>
      </c>
      <c r="F119" s="57">
        <v>108808</v>
      </c>
      <c r="G119" s="85"/>
    </row>
    <row r="120" spans="1:7" ht="15" customHeight="1" x14ac:dyDescent="0.25">
      <c r="C120" s="64">
        <f>SUM(C117:C119)</f>
        <v>23961.27</v>
      </c>
      <c r="D120" s="64">
        <v>0</v>
      </c>
      <c r="E120" s="64">
        <f>SUM(E117:E119)</f>
        <v>23961.27</v>
      </c>
      <c r="G120" s="85"/>
    </row>
    <row r="121" spans="1:7" ht="15" customHeight="1" x14ac:dyDescent="0.25">
      <c r="C121" s="65"/>
      <c r="D121" s="65"/>
      <c r="E121" s="65"/>
      <c r="G121" s="85"/>
    </row>
    <row r="122" spans="1:7" ht="15" customHeight="1" x14ac:dyDescent="0.25">
      <c r="C122" s="91"/>
      <c r="D122" s="91"/>
      <c r="E122" s="91"/>
    </row>
    <row r="123" spans="1:7" ht="15" customHeight="1" x14ac:dyDescent="0.25">
      <c r="B123" s="92" t="s">
        <v>114</v>
      </c>
      <c r="C123" s="64">
        <f>SUM(+C114+C53+C69+C10+C83+C41+C27+C49+C94+C62+C98+C74+C196+C104+C109+C120+C65)</f>
        <v>35548.100000000006</v>
      </c>
      <c r="D123" s="64">
        <f>SUM(+D114+D53+D69+D10+D83+D41+D27+D49+D94+D62+D98+D74+D196+D104+D109+D120+D65)</f>
        <v>1320.1200000000003</v>
      </c>
      <c r="E123" s="64">
        <f>SUM(+E114+E53+E69+E10+E83+E41+E27+E49+E94+E62+E98+E74+E196+E104+E109+E120+E65)</f>
        <v>36868.189999999995</v>
      </c>
      <c r="G123" s="72"/>
    </row>
    <row r="124" spans="1:7" ht="15" customHeight="1" x14ac:dyDescent="0.25">
      <c r="B124" s="93"/>
      <c r="C124" s="65"/>
      <c r="D124" s="65"/>
      <c r="E124" s="65"/>
    </row>
  </sheetData>
  <mergeCells count="2">
    <mergeCell ref="A1:F1"/>
    <mergeCell ref="A64:B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B16" sqref="B16"/>
    </sheetView>
  </sheetViews>
  <sheetFormatPr defaultColWidth="8.8984375" defaultRowHeight="13.85" x14ac:dyDescent="0.25"/>
  <cols>
    <col min="1" max="1" width="38.09765625" style="54" customWidth="1"/>
    <col min="2" max="2" width="40.8984375" style="54" customWidth="1"/>
    <col min="3" max="3" width="15.3984375" style="56" customWidth="1"/>
    <col min="4" max="4" width="14.09765625" style="56" customWidth="1"/>
    <col min="5" max="5" width="16.09765625" style="56" customWidth="1"/>
    <col min="6" max="6" width="10.69921875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8.09765625" style="54" customWidth="1"/>
    <col min="258" max="258" width="40.8984375" style="54" customWidth="1"/>
    <col min="259" max="259" width="15.3984375" style="54" customWidth="1"/>
    <col min="260" max="260" width="14.09765625" style="54" customWidth="1"/>
    <col min="261" max="261" width="16.09765625" style="54" customWidth="1"/>
    <col min="262" max="262" width="10.69921875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8.09765625" style="54" customWidth="1"/>
    <col min="514" max="514" width="40.8984375" style="54" customWidth="1"/>
    <col min="515" max="515" width="15.3984375" style="54" customWidth="1"/>
    <col min="516" max="516" width="14.09765625" style="54" customWidth="1"/>
    <col min="517" max="517" width="16.09765625" style="54" customWidth="1"/>
    <col min="518" max="518" width="10.69921875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8.09765625" style="54" customWidth="1"/>
    <col min="770" max="770" width="40.8984375" style="54" customWidth="1"/>
    <col min="771" max="771" width="15.3984375" style="54" customWidth="1"/>
    <col min="772" max="772" width="14.09765625" style="54" customWidth="1"/>
    <col min="773" max="773" width="16.09765625" style="54" customWidth="1"/>
    <col min="774" max="774" width="10.69921875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8.09765625" style="54" customWidth="1"/>
    <col min="1026" max="1026" width="40.8984375" style="54" customWidth="1"/>
    <col min="1027" max="1027" width="15.3984375" style="54" customWidth="1"/>
    <col min="1028" max="1028" width="14.09765625" style="54" customWidth="1"/>
    <col min="1029" max="1029" width="16.09765625" style="54" customWidth="1"/>
    <col min="1030" max="1030" width="10.69921875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8.09765625" style="54" customWidth="1"/>
    <col min="1282" max="1282" width="40.8984375" style="54" customWidth="1"/>
    <col min="1283" max="1283" width="15.3984375" style="54" customWidth="1"/>
    <col min="1284" max="1284" width="14.09765625" style="54" customWidth="1"/>
    <col min="1285" max="1285" width="16.09765625" style="54" customWidth="1"/>
    <col min="1286" max="1286" width="10.69921875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8.09765625" style="54" customWidth="1"/>
    <col min="1538" max="1538" width="40.8984375" style="54" customWidth="1"/>
    <col min="1539" max="1539" width="15.3984375" style="54" customWidth="1"/>
    <col min="1540" max="1540" width="14.09765625" style="54" customWidth="1"/>
    <col min="1541" max="1541" width="16.09765625" style="54" customWidth="1"/>
    <col min="1542" max="1542" width="10.69921875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8.09765625" style="54" customWidth="1"/>
    <col min="1794" max="1794" width="40.8984375" style="54" customWidth="1"/>
    <col min="1795" max="1795" width="15.3984375" style="54" customWidth="1"/>
    <col min="1796" max="1796" width="14.09765625" style="54" customWidth="1"/>
    <col min="1797" max="1797" width="16.09765625" style="54" customWidth="1"/>
    <col min="1798" max="1798" width="10.69921875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8.09765625" style="54" customWidth="1"/>
    <col min="2050" max="2050" width="40.8984375" style="54" customWidth="1"/>
    <col min="2051" max="2051" width="15.3984375" style="54" customWidth="1"/>
    <col min="2052" max="2052" width="14.09765625" style="54" customWidth="1"/>
    <col min="2053" max="2053" width="16.09765625" style="54" customWidth="1"/>
    <col min="2054" max="2054" width="10.69921875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8.09765625" style="54" customWidth="1"/>
    <col min="2306" max="2306" width="40.8984375" style="54" customWidth="1"/>
    <col min="2307" max="2307" width="15.3984375" style="54" customWidth="1"/>
    <col min="2308" max="2308" width="14.09765625" style="54" customWidth="1"/>
    <col min="2309" max="2309" width="16.09765625" style="54" customWidth="1"/>
    <col min="2310" max="2310" width="10.69921875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8.09765625" style="54" customWidth="1"/>
    <col min="2562" max="2562" width="40.8984375" style="54" customWidth="1"/>
    <col min="2563" max="2563" width="15.3984375" style="54" customWidth="1"/>
    <col min="2564" max="2564" width="14.09765625" style="54" customWidth="1"/>
    <col min="2565" max="2565" width="16.09765625" style="54" customWidth="1"/>
    <col min="2566" max="2566" width="10.69921875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8.09765625" style="54" customWidth="1"/>
    <col min="2818" max="2818" width="40.8984375" style="54" customWidth="1"/>
    <col min="2819" max="2819" width="15.3984375" style="54" customWidth="1"/>
    <col min="2820" max="2820" width="14.09765625" style="54" customWidth="1"/>
    <col min="2821" max="2821" width="16.09765625" style="54" customWidth="1"/>
    <col min="2822" max="2822" width="10.69921875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8.09765625" style="54" customWidth="1"/>
    <col min="3074" max="3074" width="40.8984375" style="54" customWidth="1"/>
    <col min="3075" max="3075" width="15.3984375" style="54" customWidth="1"/>
    <col min="3076" max="3076" width="14.09765625" style="54" customWidth="1"/>
    <col min="3077" max="3077" width="16.09765625" style="54" customWidth="1"/>
    <col min="3078" max="3078" width="10.69921875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8.09765625" style="54" customWidth="1"/>
    <col min="3330" max="3330" width="40.8984375" style="54" customWidth="1"/>
    <col min="3331" max="3331" width="15.3984375" style="54" customWidth="1"/>
    <col min="3332" max="3332" width="14.09765625" style="54" customWidth="1"/>
    <col min="3333" max="3333" width="16.09765625" style="54" customWidth="1"/>
    <col min="3334" max="3334" width="10.69921875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8.09765625" style="54" customWidth="1"/>
    <col min="3586" max="3586" width="40.8984375" style="54" customWidth="1"/>
    <col min="3587" max="3587" width="15.3984375" style="54" customWidth="1"/>
    <col min="3588" max="3588" width="14.09765625" style="54" customWidth="1"/>
    <col min="3589" max="3589" width="16.09765625" style="54" customWidth="1"/>
    <col min="3590" max="3590" width="10.69921875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8.09765625" style="54" customWidth="1"/>
    <col min="3842" max="3842" width="40.8984375" style="54" customWidth="1"/>
    <col min="3843" max="3843" width="15.3984375" style="54" customWidth="1"/>
    <col min="3844" max="3844" width="14.09765625" style="54" customWidth="1"/>
    <col min="3845" max="3845" width="16.09765625" style="54" customWidth="1"/>
    <col min="3846" max="3846" width="10.69921875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8.09765625" style="54" customWidth="1"/>
    <col min="4098" max="4098" width="40.8984375" style="54" customWidth="1"/>
    <col min="4099" max="4099" width="15.3984375" style="54" customWidth="1"/>
    <col min="4100" max="4100" width="14.09765625" style="54" customWidth="1"/>
    <col min="4101" max="4101" width="16.09765625" style="54" customWidth="1"/>
    <col min="4102" max="4102" width="10.69921875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8.09765625" style="54" customWidth="1"/>
    <col min="4354" max="4354" width="40.8984375" style="54" customWidth="1"/>
    <col min="4355" max="4355" width="15.3984375" style="54" customWidth="1"/>
    <col min="4356" max="4356" width="14.09765625" style="54" customWidth="1"/>
    <col min="4357" max="4357" width="16.09765625" style="54" customWidth="1"/>
    <col min="4358" max="4358" width="10.69921875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8.09765625" style="54" customWidth="1"/>
    <col min="4610" max="4610" width="40.8984375" style="54" customWidth="1"/>
    <col min="4611" max="4611" width="15.3984375" style="54" customWidth="1"/>
    <col min="4612" max="4612" width="14.09765625" style="54" customWidth="1"/>
    <col min="4613" max="4613" width="16.09765625" style="54" customWidth="1"/>
    <col min="4614" max="4614" width="10.69921875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8.09765625" style="54" customWidth="1"/>
    <col min="4866" max="4866" width="40.8984375" style="54" customWidth="1"/>
    <col min="4867" max="4867" width="15.3984375" style="54" customWidth="1"/>
    <col min="4868" max="4868" width="14.09765625" style="54" customWidth="1"/>
    <col min="4869" max="4869" width="16.09765625" style="54" customWidth="1"/>
    <col min="4870" max="4870" width="10.69921875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8.09765625" style="54" customWidth="1"/>
    <col min="5122" max="5122" width="40.8984375" style="54" customWidth="1"/>
    <col min="5123" max="5123" width="15.3984375" style="54" customWidth="1"/>
    <col min="5124" max="5124" width="14.09765625" style="54" customWidth="1"/>
    <col min="5125" max="5125" width="16.09765625" style="54" customWidth="1"/>
    <col min="5126" max="5126" width="10.69921875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8.09765625" style="54" customWidth="1"/>
    <col min="5378" max="5378" width="40.8984375" style="54" customWidth="1"/>
    <col min="5379" max="5379" width="15.3984375" style="54" customWidth="1"/>
    <col min="5380" max="5380" width="14.09765625" style="54" customWidth="1"/>
    <col min="5381" max="5381" width="16.09765625" style="54" customWidth="1"/>
    <col min="5382" max="5382" width="10.69921875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8.09765625" style="54" customWidth="1"/>
    <col min="5634" max="5634" width="40.8984375" style="54" customWidth="1"/>
    <col min="5635" max="5635" width="15.3984375" style="54" customWidth="1"/>
    <col min="5636" max="5636" width="14.09765625" style="54" customWidth="1"/>
    <col min="5637" max="5637" width="16.09765625" style="54" customWidth="1"/>
    <col min="5638" max="5638" width="10.69921875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8.09765625" style="54" customWidth="1"/>
    <col min="5890" max="5890" width="40.8984375" style="54" customWidth="1"/>
    <col min="5891" max="5891" width="15.3984375" style="54" customWidth="1"/>
    <col min="5892" max="5892" width="14.09765625" style="54" customWidth="1"/>
    <col min="5893" max="5893" width="16.09765625" style="54" customWidth="1"/>
    <col min="5894" max="5894" width="10.69921875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8.09765625" style="54" customWidth="1"/>
    <col min="6146" max="6146" width="40.8984375" style="54" customWidth="1"/>
    <col min="6147" max="6147" width="15.3984375" style="54" customWidth="1"/>
    <col min="6148" max="6148" width="14.09765625" style="54" customWidth="1"/>
    <col min="6149" max="6149" width="16.09765625" style="54" customWidth="1"/>
    <col min="6150" max="6150" width="10.69921875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8.09765625" style="54" customWidth="1"/>
    <col min="6402" max="6402" width="40.8984375" style="54" customWidth="1"/>
    <col min="6403" max="6403" width="15.3984375" style="54" customWidth="1"/>
    <col min="6404" max="6404" width="14.09765625" style="54" customWidth="1"/>
    <col min="6405" max="6405" width="16.09765625" style="54" customWidth="1"/>
    <col min="6406" max="6406" width="10.69921875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8.09765625" style="54" customWidth="1"/>
    <col min="6658" max="6658" width="40.8984375" style="54" customWidth="1"/>
    <col min="6659" max="6659" width="15.3984375" style="54" customWidth="1"/>
    <col min="6660" max="6660" width="14.09765625" style="54" customWidth="1"/>
    <col min="6661" max="6661" width="16.09765625" style="54" customWidth="1"/>
    <col min="6662" max="6662" width="10.69921875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8.09765625" style="54" customWidth="1"/>
    <col min="6914" max="6914" width="40.8984375" style="54" customWidth="1"/>
    <col min="6915" max="6915" width="15.3984375" style="54" customWidth="1"/>
    <col min="6916" max="6916" width="14.09765625" style="54" customWidth="1"/>
    <col min="6917" max="6917" width="16.09765625" style="54" customWidth="1"/>
    <col min="6918" max="6918" width="10.69921875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8.09765625" style="54" customWidth="1"/>
    <col min="7170" max="7170" width="40.8984375" style="54" customWidth="1"/>
    <col min="7171" max="7171" width="15.3984375" style="54" customWidth="1"/>
    <col min="7172" max="7172" width="14.09765625" style="54" customWidth="1"/>
    <col min="7173" max="7173" width="16.09765625" style="54" customWidth="1"/>
    <col min="7174" max="7174" width="10.69921875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8.09765625" style="54" customWidth="1"/>
    <col min="7426" max="7426" width="40.8984375" style="54" customWidth="1"/>
    <col min="7427" max="7427" width="15.3984375" style="54" customWidth="1"/>
    <col min="7428" max="7428" width="14.09765625" style="54" customWidth="1"/>
    <col min="7429" max="7429" width="16.09765625" style="54" customWidth="1"/>
    <col min="7430" max="7430" width="10.69921875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8.09765625" style="54" customWidth="1"/>
    <col min="7682" max="7682" width="40.8984375" style="54" customWidth="1"/>
    <col min="7683" max="7683" width="15.3984375" style="54" customWidth="1"/>
    <col min="7684" max="7684" width="14.09765625" style="54" customWidth="1"/>
    <col min="7685" max="7685" width="16.09765625" style="54" customWidth="1"/>
    <col min="7686" max="7686" width="10.69921875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8.09765625" style="54" customWidth="1"/>
    <col min="7938" max="7938" width="40.8984375" style="54" customWidth="1"/>
    <col min="7939" max="7939" width="15.3984375" style="54" customWidth="1"/>
    <col min="7940" max="7940" width="14.09765625" style="54" customWidth="1"/>
    <col min="7941" max="7941" width="16.09765625" style="54" customWidth="1"/>
    <col min="7942" max="7942" width="10.69921875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8.09765625" style="54" customWidth="1"/>
    <col min="8194" max="8194" width="40.8984375" style="54" customWidth="1"/>
    <col min="8195" max="8195" width="15.3984375" style="54" customWidth="1"/>
    <col min="8196" max="8196" width="14.09765625" style="54" customWidth="1"/>
    <col min="8197" max="8197" width="16.09765625" style="54" customWidth="1"/>
    <col min="8198" max="8198" width="10.69921875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8.09765625" style="54" customWidth="1"/>
    <col min="8450" max="8450" width="40.8984375" style="54" customWidth="1"/>
    <col min="8451" max="8451" width="15.3984375" style="54" customWidth="1"/>
    <col min="8452" max="8452" width="14.09765625" style="54" customWidth="1"/>
    <col min="8453" max="8453" width="16.09765625" style="54" customWidth="1"/>
    <col min="8454" max="8454" width="10.69921875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8.09765625" style="54" customWidth="1"/>
    <col min="8706" max="8706" width="40.8984375" style="54" customWidth="1"/>
    <col min="8707" max="8707" width="15.3984375" style="54" customWidth="1"/>
    <col min="8708" max="8708" width="14.09765625" style="54" customWidth="1"/>
    <col min="8709" max="8709" width="16.09765625" style="54" customWidth="1"/>
    <col min="8710" max="8710" width="10.69921875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8.09765625" style="54" customWidth="1"/>
    <col min="8962" max="8962" width="40.8984375" style="54" customWidth="1"/>
    <col min="8963" max="8963" width="15.3984375" style="54" customWidth="1"/>
    <col min="8964" max="8964" width="14.09765625" style="54" customWidth="1"/>
    <col min="8965" max="8965" width="16.09765625" style="54" customWidth="1"/>
    <col min="8966" max="8966" width="10.69921875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8.09765625" style="54" customWidth="1"/>
    <col min="9218" max="9218" width="40.8984375" style="54" customWidth="1"/>
    <col min="9219" max="9219" width="15.3984375" style="54" customWidth="1"/>
    <col min="9220" max="9220" width="14.09765625" style="54" customWidth="1"/>
    <col min="9221" max="9221" width="16.09765625" style="54" customWidth="1"/>
    <col min="9222" max="9222" width="10.69921875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8.09765625" style="54" customWidth="1"/>
    <col min="9474" max="9474" width="40.8984375" style="54" customWidth="1"/>
    <col min="9475" max="9475" width="15.3984375" style="54" customWidth="1"/>
    <col min="9476" max="9476" width="14.09765625" style="54" customWidth="1"/>
    <col min="9477" max="9477" width="16.09765625" style="54" customWidth="1"/>
    <col min="9478" max="9478" width="10.69921875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8.09765625" style="54" customWidth="1"/>
    <col min="9730" max="9730" width="40.8984375" style="54" customWidth="1"/>
    <col min="9731" max="9731" width="15.3984375" style="54" customWidth="1"/>
    <col min="9732" max="9732" width="14.09765625" style="54" customWidth="1"/>
    <col min="9733" max="9733" width="16.09765625" style="54" customWidth="1"/>
    <col min="9734" max="9734" width="10.69921875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8.09765625" style="54" customWidth="1"/>
    <col min="9986" max="9986" width="40.8984375" style="54" customWidth="1"/>
    <col min="9987" max="9987" width="15.3984375" style="54" customWidth="1"/>
    <col min="9988" max="9988" width="14.09765625" style="54" customWidth="1"/>
    <col min="9989" max="9989" width="16.09765625" style="54" customWidth="1"/>
    <col min="9990" max="9990" width="10.69921875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8.09765625" style="54" customWidth="1"/>
    <col min="10242" max="10242" width="40.8984375" style="54" customWidth="1"/>
    <col min="10243" max="10243" width="15.3984375" style="54" customWidth="1"/>
    <col min="10244" max="10244" width="14.09765625" style="54" customWidth="1"/>
    <col min="10245" max="10245" width="16.09765625" style="54" customWidth="1"/>
    <col min="10246" max="10246" width="10.69921875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8.09765625" style="54" customWidth="1"/>
    <col min="10498" max="10498" width="40.8984375" style="54" customWidth="1"/>
    <col min="10499" max="10499" width="15.3984375" style="54" customWidth="1"/>
    <col min="10500" max="10500" width="14.09765625" style="54" customWidth="1"/>
    <col min="10501" max="10501" width="16.09765625" style="54" customWidth="1"/>
    <col min="10502" max="10502" width="10.69921875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8.09765625" style="54" customWidth="1"/>
    <col min="10754" max="10754" width="40.8984375" style="54" customWidth="1"/>
    <col min="10755" max="10755" width="15.3984375" style="54" customWidth="1"/>
    <col min="10756" max="10756" width="14.09765625" style="54" customWidth="1"/>
    <col min="10757" max="10757" width="16.09765625" style="54" customWidth="1"/>
    <col min="10758" max="10758" width="10.69921875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8.09765625" style="54" customWidth="1"/>
    <col min="11010" max="11010" width="40.8984375" style="54" customWidth="1"/>
    <col min="11011" max="11011" width="15.3984375" style="54" customWidth="1"/>
    <col min="11012" max="11012" width="14.09765625" style="54" customWidth="1"/>
    <col min="11013" max="11013" width="16.09765625" style="54" customWidth="1"/>
    <col min="11014" max="11014" width="10.69921875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8.09765625" style="54" customWidth="1"/>
    <col min="11266" max="11266" width="40.8984375" style="54" customWidth="1"/>
    <col min="11267" max="11267" width="15.3984375" style="54" customWidth="1"/>
    <col min="11268" max="11268" width="14.09765625" style="54" customWidth="1"/>
    <col min="11269" max="11269" width="16.09765625" style="54" customWidth="1"/>
    <col min="11270" max="11270" width="10.69921875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8.09765625" style="54" customWidth="1"/>
    <col min="11522" max="11522" width="40.8984375" style="54" customWidth="1"/>
    <col min="11523" max="11523" width="15.3984375" style="54" customWidth="1"/>
    <col min="11524" max="11524" width="14.09765625" style="54" customWidth="1"/>
    <col min="11525" max="11525" width="16.09765625" style="54" customWidth="1"/>
    <col min="11526" max="11526" width="10.69921875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8.09765625" style="54" customWidth="1"/>
    <col min="11778" max="11778" width="40.8984375" style="54" customWidth="1"/>
    <col min="11779" max="11779" width="15.3984375" style="54" customWidth="1"/>
    <col min="11780" max="11780" width="14.09765625" style="54" customWidth="1"/>
    <col min="11781" max="11781" width="16.09765625" style="54" customWidth="1"/>
    <col min="11782" max="11782" width="10.69921875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8.09765625" style="54" customWidth="1"/>
    <col min="12034" max="12034" width="40.8984375" style="54" customWidth="1"/>
    <col min="12035" max="12035" width="15.3984375" style="54" customWidth="1"/>
    <col min="12036" max="12036" width="14.09765625" style="54" customWidth="1"/>
    <col min="12037" max="12037" width="16.09765625" style="54" customWidth="1"/>
    <col min="12038" max="12038" width="10.69921875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8.09765625" style="54" customWidth="1"/>
    <col min="12290" max="12290" width="40.8984375" style="54" customWidth="1"/>
    <col min="12291" max="12291" width="15.3984375" style="54" customWidth="1"/>
    <col min="12292" max="12292" width="14.09765625" style="54" customWidth="1"/>
    <col min="12293" max="12293" width="16.09765625" style="54" customWidth="1"/>
    <col min="12294" max="12294" width="10.69921875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8.09765625" style="54" customWidth="1"/>
    <col min="12546" max="12546" width="40.8984375" style="54" customWidth="1"/>
    <col min="12547" max="12547" width="15.3984375" style="54" customWidth="1"/>
    <col min="12548" max="12548" width="14.09765625" style="54" customWidth="1"/>
    <col min="12549" max="12549" width="16.09765625" style="54" customWidth="1"/>
    <col min="12550" max="12550" width="10.69921875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8.09765625" style="54" customWidth="1"/>
    <col min="12802" max="12802" width="40.8984375" style="54" customWidth="1"/>
    <col min="12803" max="12803" width="15.3984375" style="54" customWidth="1"/>
    <col min="12804" max="12804" width="14.09765625" style="54" customWidth="1"/>
    <col min="12805" max="12805" width="16.09765625" style="54" customWidth="1"/>
    <col min="12806" max="12806" width="10.69921875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8.09765625" style="54" customWidth="1"/>
    <col min="13058" max="13058" width="40.8984375" style="54" customWidth="1"/>
    <col min="13059" max="13059" width="15.3984375" style="54" customWidth="1"/>
    <col min="13060" max="13060" width="14.09765625" style="54" customWidth="1"/>
    <col min="13061" max="13061" width="16.09765625" style="54" customWidth="1"/>
    <col min="13062" max="13062" width="10.69921875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8.09765625" style="54" customWidth="1"/>
    <col min="13314" max="13314" width="40.8984375" style="54" customWidth="1"/>
    <col min="13315" max="13315" width="15.3984375" style="54" customWidth="1"/>
    <col min="13316" max="13316" width="14.09765625" style="54" customWidth="1"/>
    <col min="13317" max="13317" width="16.09765625" style="54" customWidth="1"/>
    <col min="13318" max="13318" width="10.69921875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8.09765625" style="54" customWidth="1"/>
    <col min="13570" max="13570" width="40.8984375" style="54" customWidth="1"/>
    <col min="13571" max="13571" width="15.3984375" style="54" customWidth="1"/>
    <col min="13572" max="13572" width="14.09765625" style="54" customWidth="1"/>
    <col min="13573" max="13573" width="16.09765625" style="54" customWidth="1"/>
    <col min="13574" max="13574" width="10.69921875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8.09765625" style="54" customWidth="1"/>
    <col min="13826" max="13826" width="40.8984375" style="54" customWidth="1"/>
    <col min="13827" max="13827" width="15.3984375" style="54" customWidth="1"/>
    <col min="13828" max="13828" width="14.09765625" style="54" customWidth="1"/>
    <col min="13829" max="13829" width="16.09765625" style="54" customWidth="1"/>
    <col min="13830" max="13830" width="10.69921875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8.09765625" style="54" customWidth="1"/>
    <col min="14082" max="14082" width="40.8984375" style="54" customWidth="1"/>
    <col min="14083" max="14083" width="15.3984375" style="54" customWidth="1"/>
    <col min="14084" max="14084" width="14.09765625" style="54" customWidth="1"/>
    <col min="14085" max="14085" width="16.09765625" style="54" customWidth="1"/>
    <col min="14086" max="14086" width="10.69921875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8.09765625" style="54" customWidth="1"/>
    <col min="14338" max="14338" width="40.8984375" style="54" customWidth="1"/>
    <col min="14339" max="14339" width="15.3984375" style="54" customWidth="1"/>
    <col min="14340" max="14340" width="14.09765625" style="54" customWidth="1"/>
    <col min="14341" max="14341" width="16.09765625" style="54" customWidth="1"/>
    <col min="14342" max="14342" width="10.69921875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8.09765625" style="54" customWidth="1"/>
    <col min="14594" max="14594" width="40.8984375" style="54" customWidth="1"/>
    <col min="14595" max="14595" width="15.3984375" style="54" customWidth="1"/>
    <col min="14596" max="14596" width="14.09765625" style="54" customWidth="1"/>
    <col min="14597" max="14597" width="16.09765625" style="54" customWidth="1"/>
    <col min="14598" max="14598" width="10.69921875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8.09765625" style="54" customWidth="1"/>
    <col min="14850" max="14850" width="40.8984375" style="54" customWidth="1"/>
    <col min="14851" max="14851" width="15.3984375" style="54" customWidth="1"/>
    <col min="14852" max="14852" width="14.09765625" style="54" customWidth="1"/>
    <col min="14853" max="14853" width="16.09765625" style="54" customWidth="1"/>
    <col min="14854" max="14854" width="10.69921875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8.09765625" style="54" customWidth="1"/>
    <col min="15106" max="15106" width="40.8984375" style="54" customWidth="1"/>
    <col min="15107" max="15107" width="15.3984375" style="54" customWidth="1"/>
    <col min="15108" max="15108" width="14.09765625" style="54" customWidth="1"/>
    <col min="15109" max="15109" width="16.09765625" style="54" customWidth="1"/>
    <col min="15110" max="15110" width="10.69921875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8.09765625" style="54" customWidth="1"/>
    <col min="15362" max="15362" width="40.8984375" style="54" customWidth="1"/>
    <col min="15363" max="15363" width="15.3984375" style="54" customWidth="1"/>
    <col min="15364" max="15364" width="14.09765625" style="54" customWidth="1"/>
    <col min="15365" max="15365" width="16.09765625" style="54" customWidth="1"/>
    <col min="15366" max="15366" width="10.69921875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8.09765625" style="54" customWidth="1"/>
    <col min="15618" max="15618" width="40.8984375" style="54" customWidth="1"/>
    <col min="15619" max="15619" width="15.3984375" style="54" customWidth="1"/>
    <col min="15620" max="15620" width="14.09765625" style="54" customWidth="1"/>
    <col min="15621" max="15621" width="16.09765625" style="54" customWidth="1"/>
    <col min="15622" max="15622" width="10.69921875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8.09765625" style="54" customWidth="1"/>
    <col min="15874" max="15874" width="40.8984375" style="54" customWidth="1"/>
    <col min="15875" max="15875" width="15.3984375" style="54" customWidth="1"/>
    <col min="15876" max="15876" width="14.09765625" style="54" customWidth="1"/>
    <col min="15877" max="15877" width="16.09765625" style="54" customWidth="1"/>
    <col min="15878" max="15878" width="10.69921875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8.09765625" style="54" customWidth="1"/>
    <col min="16130" max="16130" width="40.8984375" style="54" customWidth="1"/>
    <col min="16131" max="16131" width="15.3984375" style="54" customWidth="1"/>
    <col min="16132" max="16132" width="14.09765625" style="54" customWidth="1"/>
    <col min="16133" max="16133" width="16.09765625" style="54" customWidth="1"/>
    <col min="16134" max="16134" width="10.69921875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43647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12</v>
      </c>
      <c r="B6" s="54" t="s">
        <v>13</v>
      </c>
      <c r="C6" s="62">
        <v>45.89</v>
      </c>
      <c r="D6" s="62">
        <v>9.18</v>
      </c>
      <c r="E6" s="62">
        <v>55.07</v>
      </c>
      <c r="F6" s="57" t="s">
        <v>8</v>
      </c>
      <c r="G6" s="63"/>
    </row>
    <row r="7" spans="1:8" ht="15" customHeight="1" x14ac:dyDescent="0.25">
      <c r="A7" s="61" t="s">
        <v>12</v>
      </c>
      <c r="B7" s="54" t="s">
        <v>13</v>
      </c>
      <c r="C7" s="62">
        <v>17.98</v>
      </c>
      <c r="D7" s="62">
        <v>3.59</v>
      </c>
      <c r="E7" s="62">
        <v>21.57</v>
      </c>
      <c r="F7" s="57" t="s">
        <v>8</v>
      </c>
      <c r="G7" s="63"/>
    </row>
    <row r="8" spans="1:8" ht="15" customHeight="1" x14ac:dyDescent="0.25">
      <c r="A8" s="61" t="s">
        <v>263</v>
      </c>
      <c r="B8" s="54" t="s">
        <v>264</v>
      </c>
      <c r="C8" s="62">
        <v>83</v>
      </c>
      <c r="D8" s="62"/>
      <c r="E8" s="62">
        <v>83</v>
      </c>
      <c r="F8" s="57" t="s">
        <v>265</v>
      </c>
      <c r="G8" s="63"/>
    </row>
    <row r="9" spans="1:8" ht="15" customHeight="1" x14ac:dyDescent="0.25">
      <c r="A9" s="61" t="s">
        <v>16</v>
      </c>
      <c r="B9" s="54" t="s">
        <v>17</v>
      </c>
      <c r="C9" s="62">
        <v>18</v>
      </c>
      <c r="D9" s="62">
        <v>3.6</v>
      </c>
      <c r="E9" s="62">
        <v>21.6</v>
      </c>
      <c r="F9" s="57" t="s">
        <v>8</v>
      </c>
      <c r="G9" s="63"/>
    </row>
    <row r="10" spans="1:8" ht="15" customHeight="1" x14ac:dyDescent="0.25">
      <c r="A10" s="61" t="s">
        <v>49</v>
      </c>
      <c r="B10" s="54" t="s">
        <v>266</v>
      </c>
      <c r="C10" s="62">
        <v>33.869999999999997</v>
      </c>
      <c r="D10" s="62">
        <v>6.78</v>
      </c>
      <c r="E10" s="62">
        <v>40.65</v>
      </c>
      <c r="F10" s="57" t="s">
        <v>8</v>
      </c>
      <c r="G10" s="63"/>
    </row>
    <row r="11" spans="1:8" ht="15" customHeight="1" x14ac:dyDescent="0.25">
      <c r="A11" s="61" t="s">
        <v>267</v>
      </c>
      <c r="B11" s="54" t="s">
        <v>268</v>
      </c>
      <c r="C11" s="62">
        <v>91.79</v>
      </c>
      <c r="D11" s="62">
        <v>18.350000000000001</v>
      </c>
      <c r="E11" s="62">
        <f>SUM(C11:D11)</f>
        <v>110.14000000000001</v>
      </c>
      <c r="F11" s="57" t="s">
        <v>61</v>
      </c>
      <c r="G11" s="63"/>
    </row>
    <row r="12" spans="1:8" ht="15" customHeight="1" x14ac:dyDescent="0.25">
      <c r="A12" s="61" t="s">
        <v>269</v>
      </c>
      <c r="B12" s="54" t="s">
        <v>270</v>
      </c>
      <c r="C12" s="62">
        <v>276</v>
      </c>
      <c r="D12" s="62">
        <v>55.2</v>
      </c>
      <c r="E12" s="62">
        <v>331.2</v>
      </c>
      <c r="F12" s="57">
        <v>108812</v>
      </c>
      <c r="G12" s="63"/>
    </row>
    <row r="13" spans="1:8" ht="15" customHeight="1" x14ac:dyDescent="0.25">
      <c r="A13" s="61" t="s">
        <v>271</v>
      </c>
      <c r="B13" s="54" t="s">
        <v>272</v>
      </c>
      <c r="C13" s="62">
        <v>40.229999999999997</v>
      </c>
      <c r="D13" s="62">
        <v>8.0500000000000007</v>
      </c>
      <c r="E13" s="62">
        <v>48.28</v>
      </c>
      <c r="F13" s="57">
        <v>203460</v>
      </c>
      <c r="G13" s="63"/>
    </row>
    <row r="14" spans="1:8" ht="15" customHeight="1" x14ac:dyDescent="0.25">
      <c r="C14" s="64">
        <f>SUM(C5:C13)</f>
        <v>1220.76</v>
      </c>
      <c r="D14" s="64">
        <f>SUM(D5:D13)</f>
        <v>104.75</v>
      </c>
      <c r="E14" s="64">
        <f>SUM(E5:E13)</f>
        <v>1325.51</v>
      </c>
      <c r="H14" s="54" t="s">
        <v>22</v>
      </c>
    </row>
    <row r="15" spans="1:8" ht="15" customHeight="1" x14ac:dyDescent="0.25">
      <c r="C15" s="65"/>
      <c r="D15" s="65"/>
      <c r="E15" s="65"/>
    </row>
    <row r="16" spans="1:8" ht="15" customHeight="1" x14ac:dyDescent="0.3">
      <c r="A16" s="58" t="s">
        <v>197</v>
      </c>
      <c r="C16" s="66"/>
      <c r="D16" s="66"/>
      <c r="E16" s="66"/>
    </row>
    <row r="17" spans="1:7" ht="15" customHeight="1" x14ac:dyDescent="0.25">
      <c r="A17" s="61" t="s">
        <v>24</v>
      </c>
      <c r="B17" s="54" t="s">
        <v>25</v>
      </c>
      <c r="C17" s="66">
        <v>18.61</v>
      </c>
      <c r="D17" s="66">
        <v>3.72</v>
      </c>
      <c r="E17" s="66">
        <v>22.33</v>
      </c>
      <c r="F17" s="57">
        <v>108813</v>
      </c>
      <c r="G17" s="63"/>
    </row>
    <row r="18" spans="1:7" ht="15" customHeight="1" x14ac:dyDescent="0.25">
      <c r="A18" s="61" t="s">
        <v>26</v>
      </c>
      <c r="B18" s="54" t="s">
        <v>27</v>
      </c>
      <c r="C18" s="62">
        <v>8.31</v>
      </c>
      <c r="D18" s="62"/>
      <c r="E18" s="62">
        <v>8.31</v>
      </c>
      <c r="F18" s="57" t="s">
        <v>8</v>
      </c>
    </row>
    <row r="19" spans="1:7" ht="15" customHeight="1" x14ac:dyDescent="0.25">
      <c r="A19" s="61" t="s">
        <v>28</v>
      </c>
      <c r="B19" s="54" t="s">
        <v>29</v>
      </c>
      <c r="C19" s="62">
        <v>32.64</v>
      </c>
      <c r="D19" s="62">
        <v>6.54</v>
      </c>
      <c r="E19" s="62">
        <v>39.18</v>
      </c>
      <c r="F19" s="57">
        <v>108814</v>
      </c>
      <c r="G19" s="63"/>
    </row>
    <row r="20" spans="1:7" ht="15" customHeight="1" x14ac:dyDescent="0.25">
      <c r="A20" s="61" t="s">
        <v>273</v>
      </c>
      <c r="B20" s="54" t="s">
        <v>274</v>
      </c>
      <c r="C20" s="62">
        <v>99</v>
      </c>
      <c r="D20" s="62">
        <v>19.8</v>
      </c>
      <c r="E20" s="62">
        <v>118.8</v>
      </c>
      <c r="F20" s="57" t="s">
        <v>275</v>
      </c>
      <c r="G20" s="63"/>
    </row>
    <row r="21" spans="1:7" ht="15" customHeight="1" x14ac:dyDescent="0.25">
      <c r="A21" s="54" t="s">
        <v>30</v>
      </c>
      <c r="B21" s="54" t="s">
        <v>31</v>
      </c>
      <c r="C21" s="62">
        <v>91.46</v>
      </c>
      <c r="D21" s="62">
        <v>18.29</v>
      </c>
      <c r="E21" s="62">
        <v>109.75</v>
      </c>
      <c r="F21" s="67" t="s">
        <v>8</v>
      </c>
    </row>
    <row r="22" spans="1:7" ht="15" customHeight="1" x14ac:dyDescent="0.25">
      <c r="A22" s="54" t="s">
        <v>276</v>
      </c>
      <c r="B22" s="54" t="s">
        <v>277</v>
      </c>
      <c r="C22" s="62">
        <v>38</v>
      </c>
      <c r="D22" s="62">
        <v>7.6</v>
      </c>
      <c r="E22" s="62">
        <v>45.6</v>
      </c>
      <c r="F22" s="67">
        <v>108815</v>
      </c>
    </row>
    <row r="23" spans="1:7" ht="15" customHeight="1" x14ac:dyDescent="0.25">
      <c r="A23" s="54" t="s">
        <v>32</v>
      </c>
      <c r="B23" s="54" t="s">
        <v>142</v>
      </c>
      <c r="C23" s="62">
        <v>64.17</v>
      </c>
      <c r="D23" s="62">
        <v>12.84</v>
      </c>
      <c r="E23" s="62">
        <v>77.010000000000005</v>
      </c>
      <c r="F23" s="67" t="s">
        <v>8</v>
      </c>
      <c r="G23" s="63"/>
    </row>
    <row r="24" spans="1:7" ht="15" customHeight="1" x14ac:dyDescent="0.25">
      <c r="A24" s="54" t="s">
        <v>149</v>
      </c>
      <c r="B24" s="54" t="s">
        <v>278</v>
      </c>
      <c r="C24" s="62">
        <v>122</v>
      </c>
      <c r="D24" s="62"/>
      <c r="E24" s="62">
        <v>122</v>
      </c>
      <c r="F24" s="67" t="s">
        <v>61</v>
      </c>
      <c r="G24" s="63"/>
    </row>
    <row r="25" spans="1:7" ht="15" customHeight="1" x14ac:dyDescent="0.25">
      <c r="A25" s="54" t="s">
        <v>279</v>
      </c>
      <c r="B25" s="54" t="s">
        <v>87</v>
      </c>
      <c r="C25" s="62">
        <v>27</v>
      </c>
      <c r="D25" s="62"/>
      <c r="E25" s="62">
        <v>27</v>
      </c>
      <c r="F25" s="67">
        <v>108816</v>
      </c>
      <c r="G25" s="63"/>
    </row>
    <row r="26" spans="1:7" ht="32.25" customHeight="1" x14ac:dyDescent="0.25">
      <c r="A26" s="54" t="s">
        <v>280</v>
      </c>
      <c r="B26" s="94" t="s">
        <v>281</v>
      </c>
      <c r="C26" s="62">
        <v>60</v>
      </c>
      <c r="D26" s="62">
        <v>12</v>
      </c>
      <c r="E26" s="62">
        <v>72</v>
      </c>
      <c r="F26" s="67">
        <v>203452</v>
      </c>
      <c r="G26" s="63"/>
    </row>
    <row r="27" spans="1:7" ht="18" customHeight="1" x14ac:dyDescent="0.25">
      <c r="A27" s="95" t="s">
        <v>282</v>
      </c>
      <c r="B27" s="94" t="s">
        <v>133</v>
      </c>
      <c r="C27" s="62">
        <v>47.98</v>
      </c>
      <c r="D27" s="62"/>
      <c r="E27" s="62">
        <v>47.98</v>
      </c>
      <c r="F27" s="67">
        <v>203453</v>
      </c>
      <c r="G27" s="63"/>
    </row>
    <row r="28" spans="1:7" ht="15" customHeight="1" x14ac:dyDescent="0.25">
      <c r="C28" s="64">
        <f>SUM(C17:C27)</f>
        <v>609.17000000000007</v>
      </c>
      <c r="D28" s="64">
        <f>SUM(D17:D27)</f>
        <v>80.790000000000006</v>
      </c>
      <c r="E28" s="64">
        <f>SUM(E17:E27)</f>
        <v>689.96</v>
      </c>
    </row>
    <row r="29" spans="1:7" ht="15" customHeight="1" x14ac:dyDescent="0.25">
      <c r="C29" s="65"/>
      <c r="D29" s="65"/>
      <c r="E29" s="65"/>
    </row>
    <row r="30" spans="1:7" ht="15" customHeight="1" x14ac:dyDescent="0.3">
      <c r="A30" s="58" t="s">
        <v>208</v>
      </c>
      <c r="C30" s="66"/>
      <c r="D30" s="66"/>
      <c r="E30" s="66"/>
    </row>
    <row r="31" spans="1:7" ht="15" customHeight="1" x14ac:dyDescent="0.25">
      <c r="A31" s="61" t="s">
        <v>6</v>
      </c>
      <c r="B31" s="54" t="s">
        <v>7</v>
      </c>
      <c r="C31" s="66">
        <v>466</v>
      </c>
      <c r="D31" s="66"/>
      <c r="E31" s="66">
        <v>466</v>
      </c>
      <c r="F31" s="57" t="s">
        <v>8</v>
      </c>
    </row>
    <row r="32" spans="1:7" ht="15" customHeight="1" x14ac:dyDescent="0.25">
      <c r="A32" s="61" t="s">
        <v>12</v>
      </c>
      <c r="B32" s="54" t="s">
        <v>13</v>
      </c>
      <c r="C32" s="62">
        <v>78.61</v>
      </c>
      <c r="D32" s="62">
        <v>15.72</v>
      </c>
      <c r="E32" s="62">
        <v>94.33</v>
      </c>
      <c r="F32" s="57" t="s">
        <v>8</v>
      </c>
      <c r="G32" s="63"/>
    </row>
    <row r="33" spans="1:7" ht="15" customHeight="1" x14ac:dyDescent="0.25">
      <c r="A33" s="61" t="s">
        <v>159</v>
      </c>
      <c r="B33" s="54" t="s">
        <v>160</v>
      </c>
      <c r="C33" s="62">
        <v>15</v>
      </c>
      <c r="D33" s="62">
        <v>3</v>
      </c>
      <c r="E33" s="62">
        <v>18</v>
      </c>
      <c r="F33" s="57" t="s">
        <v>8</v>
      </c>
      <c r="G33" s="63"/>
    </row>
    <row r="34" spans="1:7" ht="15" customHeight="1" x14ac:dyDescent="0.25">
      <c r="A34" s="61" t="s">
        <v>159</v>
      </c>
      <c r="B34" s="54" t="s">
        <v>283</v>
      </c>
      <c r="C34" s="62">
        <v>15</v>
      </c>
      <c r="D34" s="62">
        <v>3</v>
      </c>
      <c r="E34" s="62">
        <v>18</v>
      </c>
      <c r="F34" s="57" t="s">
        <v>61</v>
      </c>
      <c r="G34" s="63"/>
    </row>
    <row r="35" spans="1:7" ht="15" customHeight="1" x14ac:dyDescent="0.25">
      <c r="A35" s="61" t="s">
        <v>223</v>
      </c>
      <c r="B35" s="54" t="s">
        <v>284</v>
      </c>
      <c r="C35" s="62">
        <v>139.9</v>
      </c>
      <c r="D35" s="62">
        <v>28</v>
      </c>
      <c r="E35" s="62">
        <v>167.9</v>
      </c>
      <c r="F35" s="57" t="s">
        <v>211</v>
      </c>
    </row>
    <row r="36" spans="1:7" ht="15" customHeight="1" x14ac:dyDescent="0.25">
      <c r="A36" s="68" t="s">
        <v>41</v>
      </c>
      <c r="B36" s="54" t="s">
        <v>285</v>
      </c>
      <c r="C36" s="62">
        <v>54.62</v>
      </c>
      <c r="D36" s="62">
        <v>2.74</v>
      </c>
      <c r="E36" s="62">
        <v>57.36</v>
      </c>
      <c r="F36" s="57">
        <v>108817</v>
      </c>
      <c r="G36" s="63"/>
    </row>
    <row r="37" spans="1:7" ht="15" customHeight="1" x14ac:dyDescent="0.25">
      <c r="A37" s="68" t="s">
        <v>221</v>
      </c>
      <c r="B37" s="54" t="s">
        <v>222</v>
      </c>
      <c r="C37" s="62">
        <v>53.18</v>
      </c>
      <c r="D37" s="62">
        <v>10.64</v>
      </c>
      <c r="E37" s="62">
        <v>63.82</v>
      </c>
      <c r="F37" s="57" t="s">
        <v>211</v>
      </c>
      <c r="G37" s="63"/>
    </row>
    <row r="38" spans="1:7" ht="15" customHeight="1" x14ac:dyDescent="0.25">
      <c r="A38" s="68" t="s">
        <v>286</v>
      </c>
      <c r="B38" s="54" t="s">
        <v>287</v>
      </c>
      <c r="C38" s="62">
        <v>55.21</v>
      </c>
      <c r="D38" s="62">
        <v>11.04</v>
      </c>
      <c r="E38" s="62">
        <v>66.25</v>
      </c>
      <c r="F38" s="57" t="s">
        <v>211</v>
      </c>
      <c r="G38" s="63"/>
    </row>
    <row r="39" spans="1:7" ht="15" customHeight="1" x14ac:dyDescent="0.25">
      <c r="A39" s="68" t="s">
        <v>177</v>
      </c>
      <c r="B39" s="54" t="s">
        <v>288</v>
      </c>
      <c r="C39" s="62">
        <v>40.32</v>
      </c>
      <c r="D39" s="62">
        <v>8.07</v>
      </c>
      <c r="E39" s="62">
        <v>48.39</v>
      </c>
      <c r="F39" s="57" t="s">
        <v>61</v>
      </c>
      <c r="G39" s="63"/>
    </row>
    <row r="40" spans="1:7" ht="15" customHeight="1" x14ac:dyDescent="0.25">
      <c r="A40" s="68" t="s">
        <v>289</v>
      </c>
      <c r="B40" s="54" t="s">
        <v>290</v>
      </c>
      <c r="C40" s="62">
        <v>178.83</v>
      </c>
      <c r="D40" s="62">
        <v>35.770000000000003</v>
      </c>
      <c r="E40" s="62">
        <v>214.6</v>
      </c>
      <c r="F40" s="57" t="s">
        <v>61</v>
      </c>
      <c r="G40" s="63"/>
    </row>
    <row r="41" spans="1:7" ht="15" customHeight="1" x14ac:dyDescent="0.25">
      <c r="A41" s="68" t="s">
        <v>282</v>
      </c>
      <c r="B41" s="54" t="s">
        <v>133</v>
      </c>
      <c r="C41" s="62">
        <v>53.43</v>
      </c>
      <c r="D41" s="62">
        <v>1.33</v>
      </c>
      <c r="E41" s="62">
        <v>54.76</v>
      </c>
      <c r="F41" s="57">
        <v>108818</v>
      </c>
      <c r="G41" s="63"/>
    </row>
    <row r="42" spans="1:7" ht="15" customHeight="1" x14ac:dyDescent="0.25">
      <c r="A42" s="68" t="s">
        <v>291</v>
      </c>
      <c r="B42" s="54" t="s">
        <v>292</v>
      </c>
      <c r="C42" s="62">
        <v>49</v>
      </c>
      <c r="D42" s="62"/>
      <c r="E42" s="62">
        <v>49</v>
      </c>
      <c r="F42" s="57">
        <v>108819</v>
      </c>
      <c r="G42" s="63"/>
    </row>
    <row r="43" spans="1:7" ht="15" customHeight="1" x14ac:dyDescent="0.25">
      <c r="A43" s="68" t="s">
        <v>293</v>
      </c>
      <c r="B43" s="54" t="s">
        <v>294</v>
      </c>
      <c r="C43" s="62">
        <v>122.91</v>
      </c>
      <c r="D43" s="62">
        <v>18.03</v>
      </c>
      <c r="E43" s="62">
        <v>140.94</v>
      </c>
      <c r="F43" s="57" t="s">
        <v>61</v>
      </c>
      <c r="G43" s="63"/>
    </row>
    <row r="44" spans="1:7" ht="15" customHeight="1" x14ac:dyDescent="0.25">
      <c r="A44" s="68" t="s">
        <v>295</v>
      </c>
      <c r="B44" s="54" t="s">
        <v>296</v>
      </c>
      <c r="C44" s="62">
        <v>567.27</v>
      </c>
      <c r="D44" s="62">
        <v>113.45</v>
      </c>
      <c r="E44" s="62">
        <v>680.72</v>
      </c>
      <c r="F44" s="57">
        <v>203461</v>
      </c>
      <c r="G44" s="63"/>
    </row>
    <row r="45" spans="1:7" s="69" customFormat="1" ht="15" customHeight="1" x14ac:dyDescent="0.3">
      <c r="B45" s="70"/>
      <c r="C45" s="64">
        <f>SUM(C31:C44)</f>
        <v>1889.2800000000002</v>
      </c>
      <c r="D45" s="64">
        <f>SUM(D31:D44)</f>
        <v>250.79000000000002</v>
      </c>
      <c r="E45" s="64">
        <f>SUM(E31:E44)</f>
        <v>2140.0700000000002</v>
      </c>
      <c r="F45" s="71"/>
      <c r="G45" s="72"/>
    </row>
    <row r="46" spans="1:7" s="69" customFormat="1" ht="15" customHeight="1" x14ac:dyDescent="0.3">
      <c r="B46" s="70"/>
      <c r="C46" s="65"/>
      <c r="D46" s="65"/>
      <c r="E46" s="65"/>
      <c r="F46" s="71"/>
      <c r="G46" s="72"/>
    </row>
    <row r="47" spans="1:7" ht="15" customHeight="1" x14ac:dyDescent="0.3">
      <c r="A47" s="58" t="s">
        <v>225</v>
      </c>
      <c r="C47" s="66"/>
      <c r="D47" s="66"/>
      <c r="E47" s="66"/>
    </row>
    <row r="48" spans="1:7" ht="15" customHeight="1" x14ac:dyDescent="0.25">
      <c r="A48" s="61" t="s">
        <v>6</v>
      </c>
      <c r="B48" s="54" t="s">
        <v>7</v>
      </c>
      <c r="C48" s="66">
        <v>191</v>
      </c>
      <c r="D48" s="66"/>
      <c r="E48" s="66">
        <v>191</v>
      </c>
      <c r="F48" s="57" t="s">
        <v>8</v>
      </c>
    </row>
    <row r="49" spans="1:7" ht="15" customHeight="1" x14ac:dyDescent="0.25">
      <c r="A49" s="61" t="s">
        <v>45</v>
      </c>
      <c r="B49" s="54" t="s">
        <v>226</v>
      </c>
      <c r="C49" s="62">
        <v>520</v>
      </c>
      <c r="D49" s="62">
        <v>104</v>
      </c>
      <c r="E49" s="62">
        <v>624</v>
      </c>
      <c r="F49" s="57">
        <v>203440</v>
      </c>
      <c r="G49" s="63"/>
    </row>
    <row r="50" spans="1:7" ht="15" customHeight="1" x14ac:dyDescent="0.25">
      <c r="A50" s="61" t="s">
        <v>47</v>
      </c>
      <c r="B50" s="54" t="s">
        <v>297</v>
      </c>
      <c r="C50" s="62">
        <v>50.78</v>
      </c>
      <c r="D50" s="62">
        <v>2.54</v>
      </c>
      <c r="E50" s="62">
        <v>53.32</v>
      </c>
      <c r="F50" s="57">
        <v>108817</v>
      </c>
      <c r="G50" s="63"/>
    </row>
    <row r="51" spans="1:7" ht="15" customHeight="1" x14ac:dyDescent="0.25">
      <c r="A51" s="61" t="s">
        <v>48</v>
      </c>
      <c r="B51" s="54" t="s">
        <v>13</v>
      </c>
      <c r="C51" s="62">
        <v>78.61</v>
      </c>
      <c r="D51" s="62">
        <v>15.72</v>
      </c>
      <c r="E51" s="62">
        <v>94.33</v>
      </c>
      <c r="F51" s="73" t="s">
        <v>8</v>
      </c>
      <c r="G51" s="63"/>
    </row>
    <row r="52" spans="1:7" ht="15" customHeight="1" x14ac:dyDescent="0.25">
      <c r="A52" s="61" t="s">
        <v>164</v>
      </c>
      <c r="B52" s="54" t="s">
        <v>165</v>
      </c>
      <c r="C52" s="62">
        <v>35</v>
      </c>
      <c r="D52" s="62">
        <v>7</v>
      </c>
      <c r="E52" s="62">
        <v>42</v>
      </c>
      <c r="F52" s="73">
        <v>203441</v>
      </c>
      <c r="G52" s="74"/>
    </row>
    <row r="53" spans="1:7" ht="15" customHeight="1" x14ac:dyDescent="0.25">
      <c r="A53" s="61" t="s">
        <v>298</v>
      </c>
      <c r="B53" s="54" t="s">
        <v>299</v>
      </c>
      <c r="C53" s="62">
        <v>106.8</v>
      </c>
      <c r="D53" s="62">
        <v>21.36</v>
      </c>
      <c r="E53" s="62">
        <v>128.16</v>
      </c>
      <c r="F53" s="73">
        <v>203442</v>
      </c>
      <c r="G53" s="74"/>
    </row>
    <row r="54" spans="1:7" ht="15" customHeight="1" x14ac:dyDescent="0.25">
      <c r="A54" s="75"/>
      <c r="B54" s="69"/>
      <c r="C54" s="64">
        <f>SUM(C48:C53)</f>
        <v>982.18999999999994</v>
      </c>
      <c r="D54" s="64">
        <f>SUM(D48:D53)</f>
        <v>150.62</v>
      </c>
      <c r="E54" s="64">
        <f>SUM(E48:E53)</f>
        <v>1132.8100000000002</v>
      </c>
    </row>
    <row r="55" spans="1:7" ht="15" customHeight="1" x14ac:dyDescent="0.25">
      <c r="A55" s="75"/>
      <c r="B55" s="69"/>
      <c r="C55" s="65"/>
      <c r="D55" s="65"/>
      <c r="E55" s="65"/>
    </row>
    <row r="56" spans="1:7" ht="15" customHeight="1" x14ac:dyDescent="0.3">
      <c r="A56" s="58" t="s">
        <v>228</v>
      </c>
      <c r="C56" s="65"/>
      <c r="D56" s="65"/>
      <c r="E56" s="65"/>
    </row>
    <row r="57" spans="1:7" ht="15" customHeight="1" x14ac:dyDescent="0.25">
      <c r="A57" s="61" t="s">
        <v>173</v>
      </c>
      <c r="B57" s="76" t="s">
        <v>160</v>
      </c>
      <c r="C57" s="65">
        <v>8</v>
      </c>
      <c r="D57" s="65"/>
      <c r="E57" s="65">
        <v>8</v>
      </c>
      <c r="F57" s="57" t="s">
        <v>8</v>
      </c>
    </row>
    <row r="58" spans="1:7" ht="15" customHeight="1" x14ac:dyDescent="0.25">
      <c r="A58" s="61" t="s">
        <v>229</v>
      </c>
      <c r="B58" s="76" t="s">
        <v>230</v>
      </c>
      <c r="C58" s="65">
        <v>67.2</v>
      </c>
      <c r="D58" s="65"/>
      <c r="E58" s="65">
        <v>67.2</v>
      </c>
      <c r="F58" s="57">
        <v>203454</v>
      </c>
    </row>
    <row r="59" spans="1:7" ht="15" customHeight="1" x14ac:dyDescent="0.25">
      <c r="A59" s="61" t="s">
        <v>229</v>
      </c>
      <c r="B59" s="76" t="s">
        <v>230</v>
      </c>
      <c r="C59" s="65">
        <v>28.8</v>
      </c>
      <c r="D59" s="65"/>
      <c r="E59" s="65">
        <v>28.8</v>
      </c>
      <c r="F59" s="57">
        <v>203455</v>
      </c>
    </row>
    <row r="60" spans="1:7" ht="15" customHeight="1" x14ac:dyDescent="0.25">
      <c r="A60" s="61" t="s">
        <v>229</v>
      </c>
      <c r="B60" s="76" t="s">
        <v>230</v>
      </c>
      <c r="C60" s="65">
        <v>28.8</v>
      </c>
      <c r="D60" s="65"/>
      <c r="E60" s="65">
        <v>28.8</v>
      </c>
      <c r="F60" s="57">
        <v>203456</v>
      </c>
    </row>
    <row r="61" spans="1:7" ht="15" customHeight="1" x14ac:dyDescent="0.25">
      <c r="A61" s="61" t="s">
        <v>192</v>
      </c>
      <c r="B61" s="76" t="s">
        <v>230</v>
      </c>
      <c r="C61" s="65">
        <v>96</v>
      </c>
      <c r="D61" s="65"/>
      <c r="E61" s="65">
        <v>96</v>
      </c>
      <c r="F61" s="57">
        <v>203457</v>
      </c>
    </row>
    <row r="62" spans="1:7" ht="15" customHeight="1" x14ac:dyDescent="0.25">
      <c r="A62" s="61" t="s">
        <v>174</v>
      </c>
      <c r="B62" s="76" t="s">
        <v>300</v>
      </c>
      <c r="C62" s="65">
        <v>20.94</v>
      </c>
      <c r="D62" s="65"/>
      <c r="E62" s="65">
        <v>20.94</v>
      </c>
      <c r="F62" s="57">
        <v>203462</v>
      </c>
    </row>
    <row r="63" spans="1:7" ht="15" customHeight="1" x14ac:dyDescent="0.25">
      <c r="A63" s="61" t="s">
        <v>174</v>
      </c>
      <c r="B63" s="76" t="s">
        <v>301</v>
      </c>
      <c r="C63" s="65">
        <v>20</v>
      </c>
      <c r="D63" s="65"/>
      <c r="E63" s="65">
        <v>20</v>
      </c>
      <c r="F63" s="57">
        <v>203462</v>
      </c>
    </row>
    <row r="64" spans="1:7" ht="15" customHeight="1" x14ac:dyDescent="0.25">
      <c r="A64" s="61" t="s">
        <v>174</v>
      </c>
      <c r="B64" s="76" t="s">
        <v>302</v>
      </c>
      <c r="C64" s="65">
        <v>3</v>
      </c>
      <c r="D64" s="65"/>
      <c r="E64" s="65">
        <v>3</v>
      </c>
      <c r="F64" s="57">
        <v>203462</v>
      </c>
    </row>
    <row r="65" spans="1:7" ht="15" customHeight="1" x14ac:dyDescent="0.25">
      <c r="A65" s="61" t="s">
        <v>174</v>
      </c>
      <c r="B65" s="76" t="s">
        <v>302</v>
      </c>
      <c r="C65" s="65">
        <v>3</v>
      </c>
      <c r="D65" s="65"/>
      <c r="E65" s="65">
        <v>3</v>
      </c>
      <c r="F65" s="57">
        <v>203462</v>
      </c>
    </row>
    <row r="66" spans="1:7" ht="15" customHeight="1" x14ac:dyDescent="0.25">
      <c r="A66" s="61" t="s">
        <v>174</v>
      </c>
      <c r="B66" s="76" t="s">
        <v>303</v>
      </c>
      <c r="C66" s="65">
        <v>1.42</v>
      </c>
      <c r="D66" s="65"/>
      <c r="E66" s="65">
        <v>1.42</v>
      </c>
      <c r="F66" s="57">
        <v>203462</v>
      </c>
    </row>
    <row r="67" spans="1:7" ht="15" customHeight="1" x14ac:dyDescent="0.25">
      <c r="A67" s="61" t="s">
        <v>174</v>
      </c>
      <c r="B67" s="76" t="s">
        <v>304</v>
      </c>
      <c r="C67" s="65">
        <v>7.55</v>
      </c>
      <c r="D67" s="65">
        <v>1.51</v>
      </c>
      <c r="E67" s="65">
        <v>9.06</v>
      </c>
      <c r="F67" s="57">
        <v>203462</v>
      </c>
    </row>
    <row r="68" spans="1:7" ht="15" customHeight="1" x14ac:dyDescent="0.25">
      <c r="A68" s="61" t="s">
        <v>174</v>
      </c>
      <c r="B68" s="76" t="s">
        <v>305</v>
      </c>
      <c r="C68" s="65">
        <v>5.79</v>
      </c>
      <c r="D68" s="65">
        <v>1.1599999999999999</v>
      </c>
      <c r="E68" s="65">
        <v>6.95</v>
      </c>
      <c r="F68" s="57">
        <v>203462</v>
      </c>
    </row>
    <row r="69" spans="1:7" ht="15" customHeight="1" x14ac:dyDescent="0.25">
      <c r="A69" s="61" t="s">
        <v>174</v>
      </c>
      <c r="B69" s="76" t="s">
        <v>306</v>
      </c>
      <c r="C69" s="65">
        <v>22.46</v>
      </c>
      <c r="D69" s="65">
        <v>4.49</v>
      </c>
      <c r="E69" s="65">
        <v>26.95</v>
      </c>
      <c r="F69" s="57">
        <v>203462</v>
      </c>
    </row>
    <row r="70" spans="1:7" ht="15" customHeight="1" x14ac:dyDescent="0.25">
      <c r="A70" s="61" t="s">
        <v>174</v>
      </c>
      <c r="B70" s="76" t="s">
        <v>301</v>
      </c>
      <c r="C70" s="65">
        <v>10</v>
      </c>
      <c r="D70" s="65"/>
      <c r="E70" s="65">
        <v>10</v>
      </c>
      <c r="F70" s="57">
        <v>203462</v>
      </c>
    </row>
    <row r="71" spans="1:7" ht="15" customHeight="1" x14ac:dyDescent="0.25">
      <c r="A71" s="61" t="s">
        <v>174</v>
      </c>
      <c r="B71" s="76" t="s">
        <v>301</v>
      </c>
      <c r="C71" s="65">
        <v>10</v>
      </c>
      <c r="D71" s="65"/>
      <c r="E71" s="65">
        <v>10</v>
      </c>
      <c r="F71" s="57">
        <v>203462</v>
      </c>
    </row>
    <row r="72" spans="1:7" ht="15" customHeight="1" x14ac:dyDescent="0.25">
      <c r="A72" s="61" t="s">
        <v>298</v>
      </c>
      <c r="B72" s="76" t="s">
        <v>307</v>
      </c>
      <c r="C72" s="65">
        <v>386.32</v>
      </c>
      <c r="D72" s="65">
        <v>77.260000000000005</v>
      </c>
      <c r="E72" s="65">
        <v>463.58</v>
      </c>
      <c r="F72" s="57">
        <v>203444</v>
      </c>
    </row>
    <row r="73" spans="1:7" ht="15" customHeight="1" x14ac:dyDescent="0.25">
      <c r="A73" s="61" t="s">
        <v>308</v>
      </c>
      <c r="B73" s="76" t="s">
        <v>133</v>
      </c>
      <c r="C73" s="65">
        <v>100</v>
      </c>
      <c r="D73" s="65"/>
      <c r="E73" s="65">
        <v>100</v>
      </c>
      <c r="F73" s="57">
        <v>203445</v>
      </c>
    </row>
    <row r="74" spans="1:7" ht="15" customHeight="1" x14ac:dyDescent="0.25">
      <c r="A74" s="61" t="s">
        <v>309</v>
      </c>
      <c r="B74" s="76" t="s">
        <v>310</v>
      </c>
      <c r="C74" s="65">
        <v>1641.5</v>
      </c>
      <c r="D74" s="65">
        <v>328.3</v>
      </c>
      <c r="E74" s="65">
        <f>SUM(C74:D74)</f>
        <v>1969.8</v>
      </c>
      <c r="F74" s="57">
        <v>203446</v>
      </c>
    </row>
    <row r="75" spans="1:7" ht="15" customHeight="1" x14ac:dyDescent="0.25">
      <c r="C75" s="64">
        <f>SUM(C57:C74)</f>
        <v>2460.7799999999997</v>
      </c>
      <c r="D75" s="64">
        <f>SUM(D57:D74)</f>
        <v>412.72</v>
      </c>
      <c r="E75" s="64">
        <f>SUM(E57:E74)</f>
        <v>2873.5</v>
      </c>
    </row>
    <row r="76" spans="1:7" ht="15" customHeight="1" x14ac:dyDescent="0.25"/>
    <row r="77" spans="1:7" ht="15" customHeight="1" x14ac:dyDescent="0.3">
      <c r="A77" s="58" t="s">
        <v>240</v>
      </c>
      <c r="B77" s="61"/>
      <c r="C77" s="66"/>
      <c r="D77" s="66"/>
      <c r="E77" s="66"/>
    </row>
    <row r="78" spans="1:7" ht="15" customHeight="1" x14ac:dyDescent="0.25">
      <c r="A78" s="61" t="s">
        <v>6</v>
      </c>
      <c r="B78" s="61" t="s">
        <v>7</v>
      </c>
      <c r="C78" s="66">
        <v>552</v>
      </c>
      <c r="D78" s="66"/>
      <c r="E78" s="66">
        <v>552</v>
      </c>
      <c r="F78" s="57" t="s">
        <v>8</v>
      </c>
    </row>
    <row r="79" spans="1:7" ht="14.25" customHeight="1" x14ac:dyDescent="0.25">
      <c r="A79" s="61" t="s">
        <v>73</v>
      </c>
      <c r="B79" s="61" t="s">
        <v>74</v>
      </c>
      <c r="C79" s="66">
        <v>24.67</v>
      </c>
      <c r="D79" s="66">
        <v>4.93</v>
      </c>
      <c r="E79" s="66">
        <v>29.6</v>
      </c>
      <c r="F79" s="57">
        <v>108813</v>
      </c>
      <c r="G79" s="63"/>
    </row>
    <row r="80" spans="1:7" x14ac:dyDescent="0.25">
      <c r="A80" s="61" t="s">
        <v>12</v>
      </c>
      <c r="B80" s="54" t="s">
        <v>75</v>
      </c>
      <c r="C80" s="62">
        <v>45.9</v>
      </c>
      <c r="D80" s="62">
        <v>9.18</v>
      </c>
      <c r="E80" s="62">
        <v>55.08</v>
      </c>
      <c r="F80" s="57" t="s">
        <v>8</v>
      </c>
      <c r="G80" s="63"/>
    </row>
    <row r="81" spans="1:7" ht="15" customHeight="1" x14ac:dyDescent="0.25">
      <c r="A81" s="61" t="s">
        <v>12</v>
      </c>
      <c r="B81" s="54" t="s">
        <v>75</v>
      </c>
      <c r="C81" s="62">
        <v>17.98</v>
      </c>
      <c r="D81" s="62">
        <v>3.6</v>
      </c>
      <c r="E81" s="62">
        <v>21.58</v>
      </c>
      <c r="F81" s="57" t="s">
        <v>8</v>
      </c>
      <c r="G81" s="63"/>
    </row>
    <row r="82" spans="1:7" ht="15" customHeight="1" x14ac:dyDescent="0.25">
      <c r="A82" s="61" t="s">
        <v>76</v>
      </c>
      <c r="B82" s="61" t="s">
        <v>311</v>
      </c>
      <c r="C82" s="62">
        <v>410</v>
      </c>
      <c r="D82" s="62">
        <v>82</v>
      </c>
      <c r="E82" s="62">
        <v>492</v>
      </c>
      <c r="F82" s="57">
        <v>203440</v>
      </c>
    </row>
    <row r="83" spans="1:7" ht="15" customHeight="1" x14ac:dyDescent="0.25">
      <c r="C83" s="64">
        <f>SUM(C78:C82)</f>
        <v>1050.55</v>
      </c>
      <c r="D83" s="64">
        <f>SUM(D78:D82)</f>
        <v>99.710000000000008</v>
      </c>
      <c r="E83" s="64">
        <f>SUM(E78:E82)</f>
        <v>1150.2600000000002</v>
      </c>
    </row>
    <row r="84" spans="1:7" ht="15" customHeight="1" x14ac:dyDescent="0.25">
      <c r="C84" s="65"/>
      <c r="D84" s="65"/>
      <c r="E84" s="65"/>
    </row>
    <row r="85" spans="1:7" ht="15" customHeight="1" x14ac:dyDescent="0.3">
      <c r="A85" s="58" t="s">
        <v>244</v>
      </c>
      <c r="C85" s="66"/>
      <c r="D85" s="66"/>
      <c r="E85" s="66"/>
    </row>
    <row r="86" spans="1:7" ht="15" customHeight="1" x14ac:dyDescent="0.25">
      <c r="A86" s="61" t="s">
        <v>6</v>
      </c>
      <c r="B86" s="54" t="s">
        <v>7</v>
      </c>
      <c r="C86" s="66">
        <v>300</v>
      </c>
      <c r="D86" s="66"/>
      <c r="E86" s="66">
        <v>300</v>
      </c>
      <c r="F86" s="57" t="s">
        <v>8</v>
      </c>
    </row>
    <row r="87" spans="1:7" ht="15" customHeight="1" x14ac:dyDescent="0.25">
      <c r="A87" s="61" t="s">
        <v>6</v>
      </c>
      <c r="B87" s="54" t="s">
        <v>7</v>
      </c>
      <c r="C87" s="66">
        <v>196</v>
      </c>
      <c r="D87" s="66"/>
      <c r="E87" s="66">
        <v>196</v>
      </c>
      <c r="F87" s="57" t="s">
        <v>8</v>
      </c>
    </row>
    <row r="88" spans="1:7" ht="15" customHeight="1" x14ac:dyDescent="0.25">
      <c r="A88" s="61" t="s">
        <v>6</v>
      </c>
      <c r="B88" s="54" t="s">
        <v>7</v>
      </c>
      <c r="C88" s="66">
        <v>119</v>
      </c>
      <c r="D88" s="66"/>
      <c r="E88" s="66">
        <v>119</v>
      </c>
      <c r="F88" s="57" t="s">
        <v>8</v>
      </c>
    </row>
    <row r="89" spans="1:7" ht="15" customHeight="1" x14ac:dyDescent="0.25">
      <c r="A89" s="61" t="s">
        <v>79</v>
      </c>
      <c r="B89" s="54" t="s">
        <v>312</v>
      </c>
      <c r="C89" s="66">
        <v>395.52</v>
      </c>
      <c r="D89" s="66">
        <v>79.099999999999994</v>
      </c>
      <c r="E89" s="66">
        <v>474.62</v>
      </c>
      <c r="F89" s="57" t="s">
        <v>8</v>
      </c>
      <c r="G89" s="63"/>
    </row>
    <row r="90" spans="1:7" ht="15" customHeight="1" x14ac:dyDescent="0.25">
      <c r="A90" s="61" t="s">
        <v>32</v>
      </c>
      <c r="B90" s="54" t="s">
        <v>80</v>
      </c>
      <c r="C90" s="62">
        <v>30.49</v>
      </c>
      <c r="D90" s="62">
        <v>6.1</v>
      </c>
      <c r="E90" s="62">
        <v>36.590000000000003</v>
      </c>
      <c r="F90" s="57" t="s">
        <v>8</v>
      </c>
      <c r="G90" s="63"/>
    </row>
    <row r="91" spans="1:7" ht="15" customHeight="1" x14ac:dyDescent="0.25">
      <c r="A91" s="61" t="s">
        <v>313</v>
      </c>
      <c r="B91" s="54" t="s">
        <v>314</v>
      </c>
      <c r="C91" s="62">
        <v>50</v>
      </c>
      <c r="D91" s="62"/>
      <c r="E91" s="62">
        <v>50</v>
      </c>
      <c r="F91" s="57">
        <v>203447</v>
      </c>
      <c r="G91" s="63"/>
    </row>
    <row r="92" spans="1:7" ht="15" customHeight="1" x14ac:dyDescent="0.25">
      <c r="A92" s="61" t="s">
        <v>315</v>
      </c>
      <c r="B92" s="54" t="s">
        <v>316</v>
      </c>
      <c r="C92" s="62">
        <v>176.97</v>
      </c>
      <c r="D92" s="62">
        <v>35.39</v>
      </c>
      <c r="E92" s="62">
        <v>212.36</v>
      </c>
      <c r="F92" s="57" t="s">
        <v>61</v>
      </c>
      <c r="G92" s="63"/>
    </row>
    <row r="93" spans="1:7" ht="15" customHeight="1" x14ac:dyDescent="0.25">
      <c r="A93" s="61" t="s">
        <v>317</v>
      </c>
      <c r="B93" s="54" t="s">
        <v>314</v>
      </c>
      <c r="C93" s="62">
        <v>50</v>
      </c>
      <c r="D93" s="62"/>
      <c r="E93" s="62">
        <v>50</v>
      </c>
      <c r="F93" s="57" t="s">
        <v>61</v>
      </c>
    </row>
    <row r="94" spans="1:7" ht="15" customHeight="1" x14ac:dyDescent="0.25">
      <c r="A94" s="61" t="s">
        <v>318</v>
      </c>
      <c r="B94" s="54" t="s">
        <v>319</v>
      </c>
      <c r="C94" s="62">
        <v>50</v>
      </c>
      <c r="D94" s="62"/>
      <c r="E94" s="62">
        <v>50</v>
      </c>
      <c r="F94" s="73">
        <v>203448</v>
      </c>
      <c r="G94" s="74"/>
    </row>
    <row r="95" spans="1:7" ht="15" customHeight="1" x14ac:dyDescent="0.25">
      <c r="A95" s="61" t="s">
        <v>246</v>
      </c>
      <c r="B95" s="54" t="s">
        <v>320</v>
      </c>
      <c r="C95" s="62">
        <v>8</v>
      </c>
      <c r="D95" s="62"/>
      <c r="E95" s="62">
        <v>8</v>
      </c>
      <c r="F95" s="73">
        <v>203450</v>
      </c>
      <c r="G95" s="74"/>
    </row>
    <row r="96" spans="1:7" ht="15" customHeight="1" x14ac:dyDescent="0.25">
      <c r="A96" s="61" t="s">
        <v>321</v>
      </c>
      <c r="B96" s="54" t="s">
        <v>322</v>
      </c>
      <c r="C96" s="62">
        <v>14.99</v>
      </c>
      <c r="D96" s="62"/>
      <c r="E96" s="62">
        <v>14.99</v>
      </c>
      <c r="F96" s="73">
        <v>203450</v>
      </c>
      <c r="G96" s="74"/>
    </row>
    <row r="97" spans="1:9" ht="15" customHeight="1" x14ac:dyDescent="0.25">
      <c r="A97" s="61" t="s">
        <v>323</v>
      </c>
      <c r="B97" s="54" t="s">
        <v>324</v>
      </c>
      <c r="C97" s="62">
        <v>120</v>
      </c>
      <c r="D97" s="62"/>
      <c r="E97" s="62">
        <v>120</v>
      </c>
      <c r="F97" s="73">
        <v>203451</v>
      </c>
      <c r="G97" s="74"/>
    </row>
    <row r="98" spans="1:9" ht="15" customHeight="1" x14ac:dyDescent="0.25">
      <c r="A98" s="75"/>
      <c r="B98" s="69"/>
      <c r="C98" s="64">
        <f>SUM(C86:C97)</f>
        <v>1510.97</v>
      </c>
      <c r="D98" s="64">
        <f>SUM(D86:D97)</f>
        <v>120.58999999999999</v>
      </c>
      <c r="E98" s="64">
        <f>SUM(E86:E97)</f>
        <v>1631.5599999999997</v>
      </c>
    </row>
    <row r="99" spans="1:9" ht="15" customHeight="1" x14ac:dyDescent="0.25">
      <c r="A99" s="75"/>
      <c r="B99" s="69"/>
      <c r="C99" s="65"/>
      <c r="D99" s="65"/>
      <c r="E99" s="65"/>
    </row>
    <row r="100" spans="1:9" ht="15" customHeight="1" x14ac:dyDescent="0.3">
      <c r="A100" s="80" t="s">
        <v>250</v>
      </c>
      <c r="B100" s="69"/>
      <c r="C100" s="65"/>
      <c r="D100" s="65"/>
      <c r="E100" s="65"/>
    </row>
    <row r="101" spans="1:9" ht="15" customHeight="1" x14ac:dyDescent="0.25">
      <c r="A101" s="75" t="s">
        <v>89</v>
      </c>
      <c r="B101" s="81" t="s">
        <v>90</v>
      </c>
      <c r="C101" s="65">
        <v>313.33</v>
      </c>
      <c r="D101" s="65">
        <v>62.67</v>
      </c>
      <c r="E101" s="65">
        <v>376</v>
      </c>
      <c r="F101" s="57">
        <v>108820</v>
      </c>
    </row>
    <row r="102" spans="1:9" ht="15" customHeight="1" x14ac:dyDescent="0.25">
      <c r="A102" s="75"/>
      <c r="B102" s="69"/>
      <c r="C102" s="64">
        <f>SUM(C101:C101)</f>
        <v>313.33</v>
      </c>
      <c r="D102" s="64">
        <f>SUM(D101:D101)</f>
        <v>62.67</v>
      </c>
      <c r="E102" s="64">
        <f>SUM(E101:E101)</f>
        <v>376</v>
      </c>
      <c r="G102" s="63"/>
    </row>
    <row r="103" spans="1:9" ht="15" customHeight="1" x14ac:dyDescent="0.3">
      <c r="A103" s="58"/>
      <c r="B103" s="70"/>
      <c r="C103" s="65"/>
      <c r="D103" s="65"/>
      <c r="E103" s="65"/>
    </row>
    <row r="104" spans="1:9" ht="15" customHeight="1" x14ac:dyDescent="0.3">
      <c r="A104" s="82" t="s">
        <v>258</v>
      </c>
      <c r="B104" s="82"/>
      <c r="C104" s="66"/>
      <c r="D104" s="66"/>
      <c r="E104" s="66"/>
    </row>
    <row r="105" spans="1:9" ht="15" customHeight="1" x14ac:dyDescent="0.25">
      <c r="A105" s="76" t="s">
        <v>16</v>
      </c>
      <c r="B105" s="84" t="s">
        <v>106</v>
      </c>
      <c r="C105" s="66">
        <v>25.98</v>
      </c>
      <c r="D105" s="66">
        <v>5.19</v>
      </c>
      <c r="E105" s="65">
        <v>31.17</v>
      </c>
      <c r="F105" s="71" t="s">
        <v>8</v>
      </c>
      <c r="G105" s="63"/>
      <c r="I105" s="79"/>
    </row>
    <row r="106" spans="1:9" ht="15" customHeight="1" x14ac:dyDescent="0.25">
      <c r="C106" s="64">
        <f>SUM(C105:C105)</f>
        <v>25.98</v>
      </c>
      <c r="D106" s="64">
        <f>SUM(D105:D105)</f>
        <v>5.19</v>
      </c>
      <c r="E106" s="64">
        <f>SUM(E105:E105)</f>
        <v>31.17</v>
      </c>
      <c r="G106" s="63"/>
      <c r="I106" s="79"/>
    </row>
    <row r="107" spans="1:9" ht="15" customHeight="1" x14ac:dyDescent="0.3">
      <c r="A107" s="58" t="s">
        <v>259</v>
      </c>
      <c r="C107" s="65"/>
      <c r="D107" s="65"/>
      <c r="E107" s="86"/>
      <c r="F107" s="87"/>
      <c r="G107" s="83"/>
      <c r="I107" s="79"/>
    </row>
    <row r="108" spans="1:9" ht="15" customHeight="1" x14ac:dyDescent="0.3">
      <c r="A108" s="88" t="s">
        <v>86</v>
      </c>
      <c r="B108" s="89" t="s">
        <v>325</v>
      </c>
      <c r="C108" s="86">
        <v>14441.01</v>
      </c>
      <c r="D108" s="86"/>
      <c r="E108" s="86">
        <v>14441.01</v>
      </c>
      <c r="F108" s="87" t="s">
        <v>109</v>
      </c>
      <c r="G108" s="83"/>
    </row>
    <row r="109" spans="1:9" ht="15" customHeight="1" x14ac:dyDescent="0.25">
      <c r="A109" s="88" t="s">
        <v>110</v>
      </c>
      <c r="B109" s="89" t="s">
        <v>326</v>
      </c>
      <c r="C109" s="86">
        <v>4617.16</v>
      </c>
      <c r="D109" s="86"/>
      <c r="E109" s="90">
        <v>4617.16</v>
      </c>
      <c r="F109" s="87">
        <v>203458</v>
      </c>
      <c r="G109" s="85"/>
    </row>
    <row r="110" spans="1:9" ht="15" customHeight="1" x14ac:dyDescent="0.25">
      <c r="A110" s="88" t="s">
        <v>112</v>
      </c>
      <c r="B110" s="89" t="s">
        <v>327</v>
      </c>
      <c r="C110" s="86">
        <v>4913.32</v>
      </c>
      <c r="D110" s="86"/>
      <c r="E110" s="65">
        <v>4913.32</v>
      </c>
      <c r="F110" s="57">
        <v>203459</v>
      </c>
      <c r="G110" s="85"/>
    </row>
    <row r="111" spans="1:9" ht="15" customHeight="1" x14ac:dyDescent="0.25">
      <c r="C111" s="64">
        <f>SUM(C108:C110)</f>
        <v>23971.489999999998</v>
      </c>
      <c r="D111" s="64">
        <v>0</v>
      </c>
      <c r="E111" s="64">
        <f>SUM(E108:E110)</f>
        <v>23971.489999999998</v>
      </c>
      <c r="G111" s="85"/>
    </row>
    <row r="112" spans="1:9" ht="15" customHeight="1" x14ac:dyDescent="0.25">
      <c r="C112" s="65"/>
      <c r="D112" s="65"/>
      <c r="E112" s="65"/>
      <c r="G112" s="85"/>
    </row>
    <row r="113" spans="1:9" ht="15" customHeight="1" x14ac:dyDescent="0.25">
      <c r="C113" s="91"/>
      <c r="D113" s="91"/>
      <c r="E113" s="91"/>
      <c r="G113" s="85"/>
    </row>
    <row r="114" spans="1:9" ht="15" customHeight="1" x14ac:dyDescent="0.25">
      <c r="B114" s="92" t="s">
        <v>114</v>
      </c>
      <c r="C114" s="64">
        <f>SUM(+C106+C14+C83+C45+C28+C54+C98+C75+C184+C102+C111)</f>
        <v>34034.5</v>
      </c>
      <c r="D114" s="64">
        <f>SUM(+D106+D14+D83+D45+D28+D54+D98+D75+D184+D102+D111)</f>
        <v>1287.8300000000002</v>
      </c>
      <c r="E114" s="64">
        <f>SUM(+E106+E14+E83+E45+E28+E54+E98+E75+E184+E102+E111)</f>
        <v>35322.33</v>
      </c>
      <c r="G114" s="85"/>
    </row>
    <row r="115" spans="1:9" ht="15" customHeight="1" x14ac:dyDescent="0.25">
      <c r="B115" s="93"/>
      <c r="C115" s="65"/>
      <c r="D115" s="65"/>
      <c r="E115" s="65"/>
      <c r="G115" s="85"/>
    </row>
    <row r="116" spans="1:9" ht="15" customHeight="1" x14ac:dyDescent="0.25">
      <c r="A116" s="61"/>
      <c r="C116" s="62"/>
    </row>
    <row r="117" spans="1:9" ht="15" customHeight="1" x14ac:dyDescent="0.25">
      <c r="I117" s="88"/>
    </row>
    <row r="118" spans="1:9" s="88" customFormat="1" ht="15" customHeight="1" x14ac:dyDescent="0.25">
      <c r="A118" s="54"/>
      <c r="B118" s="54"/>
      <c r="C118" s="56"/>
      <c r="D118" s="56"/>
      <c r="E118" s="56"/>
      <c r="F118" s="57"/>
      <c r="G118" s="53"/>
      <c r="H118" s="54"/>
      <c r="I118" s="54"/>
    </row>
    <row r="119" spans="1:9" s="88" customFormat="1" x14ac:dyDescent="0.25">
      <c r="A119" s="54"/>
      <c r="B119" s="54"/>
      <c r="C119" s="56"/>
      <c r="D119" s="56"/>
      <c r="E119" s="56"/>
      <c r="F119" s="57"/>
      <c r="G119" s="53"/>
      <c r="H119" s="54"/>
      <c r="I119" s="54"/>
    </row>
    <row r="120" spans="1:9" s="88" customFormat="1" x14ac:dyDescent="0.25">
      <c r="A120" s="54"/>
      <c r="B120" s="54"/>
      <c r="C120" s="56"/>
      <c r="D120" s="56"/>
      <c r="E120" s="56"/>
      <c r="F120" s="57"/>
      <c r="G120" s="53"/>
      <c r="H120" s="54"/>
      <c r="I120" s="54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H37" sqref="H37"/>
    </sheetView>
  </sheetViews>
  <sheetFormatPr defaultColWidth="8.8984375" defaultRowHeight="13.85" x14ac:dyDescent="0.25"/>
  <cols>
    <col min="1" max="1" width="4.3984375" style="53" customWidth="1"/>
    <col min="2" max="2" width="31.59765625" style="54" customWidth="1"/>
    <col min="3" max="3" width="29.59765625" style="54" customWidth="1"/>
    <col min="4" max="4" width="11.296875" style="56" customWidth="1"/>
    <col min="5" max="5" width="11" style="56" customWidth="1"/>
    <col min="6" max="6" width="16.09765625" style="56" customWidth="1"/>
    <col min="7" max="7" width="10.69921875" style="57" customWidth="1"/>
    <col min="8" max="8" width="13" style="53" customWidth="1"/>
    <col min="9" max="9" width="3.09765625" style="54" customWidth="1"/>
    <col min="10" max="256" width="8.8984375" style="54"/>
    <col min="257" max="257" width="4.3984375" style="54" customWidth="1"/>
    <col min="258" max="258" width="31.59765625" style="54" customWidth="1"/>
    <col min="259" max="259" width="29.59765625" style="54" customWidth="1"/>
    <col min="260" max="260" width="11.296875" style="54" customWidth="1"/>
    <col min="261" max="261" width="11" style="54" customWidth="1"/>
    <col min="262" max="262" width="16.09765625" style="54" customWidth="1"/>
    <col min="263" max="263" width="10.69921875" style="54" customWidth="1"/>
    <col min="264" max="264" width="13" style="54" customWidth="1"/>
    <col min="265" max="265" width="3.09765625" style="54" customWidth="1"/>
    <col min="266" max="512" width="8.8984375" style="54"/>
    <col min="513" max="513" width="4.3984375" style="54" customWidth="1"/>
    <col min="514" max="514" width="31.59765625" style="54" customWidth="1"/>
    <col min="515" max="515" width="29.59765625" style="54" customWidth="1"/>
    <col min="516" max="516" width="11.296875" style="54" customWidth="1"/>
    <col min="517" max="517" width="11" style="54" customWidth="1"/>
    <col min="518" max="518" width="16.09765625" style="54" customWidth="1"/>
    <col min="519" max="519" width="10.69921875" style="54" customWidth="1"/>
    <col min="520" max="520" width="13" style="54" customWidth="1"/>
    <col min="521" max="521" width="3.09765625" style="54" customWidth="1"/>
    <col min="522" max="768" width="8.8984375" style="54"/>
    <col min="769" max="769" width="4.3984375" style="54" customWidth="1"/>
    <col min="770" max="770" width="31.59765625" style="54" customWidth="1"/>
    <col min="771" max="771" width="29.59765625" style="54" customWidth="1"/>
    <col min="772" max="772" width="11.296875" style="54" customWidth="1"/>
    <col min="773" max="773" width="11" style="54" customWidth="1"/>
    <col min="774" max="774" width="16.09765625" style="54" customWidth="1"/>
    <col min="775" max="775" width="10.69921875" style="54" customWidth="1"/>
    <col min="776" max="776" width="13" style="54" customWidth="1"/>
    <col min="777" max="777" width="3.09765625" style="54" customWidth="1"/>
    <col min="778" max="1024" width="8.8984375" style="54"/>
    <col min="1025" max="1025" width="4.3984375" style="54" customWidth="1"/>
    <col min="1026" max="1026" width="31.59765625" style="54" customWidth="1"/>
    <col min="1027" max="1027" width="29.59765625" style="54" customWidth="1"/>
    <col min="1028" max="1028" width="11.296875" style="54" customWidth="1"/>
    <col min="1029" max="1029" width="11" style="54" customWidth="1"/>
    <col min="1030" max="1030" width="16.09765625" style="54" customWidth="1"/>
    <col min="1031" max="1031" width="10.69921875" style="54" customWidth="1"/>
    <col min="1032" max="1032" width="13" style="54" customWidth="1"/>
    <col min="1033" max="1033" width="3.09765625" style="54" customWidth="1"/>
    <col min="1034" max="1280" width="8.8984375" style="54"/>
    <col min="1281" max="1281" width="4.3984375" style="54" customWidth="1"/>
    <col min="1282" max="1282" width="31.59765625" style="54" customWidth="1"/>
    <col min="1283" max="1283" width="29.59765625" style="54" customWidth="1"/>
    <col min="1284" max="1284" width="11.296875" style="54" customWidth="1"/>
    <col min="1285" max="1285" width="11" style="54" customWidth="1"/>
    <col min="1286" max="1286" width="16.09765625" style="54" customWidth="1"/>
    <col min="1287" max="1287" width="10.69921875" style="54" customWidth="1"/>
    <col min="1288" max="1288" width="13" style="54" customWidth="1"/>
    <col min="1289" max="1289" width="3.09765625" style="54" customWidth="1"/>
    <col min="1290" max="1536" width="8.8984375" style="54"/>
    <col min="1537" max="1537" width="4.3984375" style="54" customWidth="1"/>
    <col min="1538" max="1538" width="31.59765625" style="54" customWidth="1"/>
    <col min="1539" max="1539" width="29.59765625" style="54" customWidth="1"/>
    <col min="1540" max="1540" width="11.296875" style="54" customWidth="1"/>
    <col min="1541" max="1541" width="11" style="54" customWidth="1"/>
    <col min="1542" max="1542" width="16.09765625" style="54" customWidth="1"/>
    <col min="1543" max="1543" width="10.69921875" style="54" customWidth="1"/>
    <col min="1544" max="1544" width="13" style="54" customWidth="1"/>
    <col min="1545" max="1545" width="3.09765625" style="54" customWidth="1"/>
    <col min="1546" max="1792" width="8.8984375" style="54"/>
    <col min="1793" max="1793" width="4.3984375" style="54" customWidth="1"/>
    <col min="1794" max="1794" width="31.59765625" style="54" customWidth="1"/>
    <col min="1795" max="1795" width="29.59765625" style="54" customWidth="1"/>
    <col min="1796" max="1796" width="11.296875" style="54" customWidth="1"/>
    <col min="1797" max="1797" width="11" style="54" customWidth="1"/>
    <col min="1798" max="1798" width="16.09765625" style="54" customWidth="1"/>
    <col min="1799" max="1799" width="10.69921875" style="54" customWidth="1"/>
    <col min="1800" max="1800" width="13" style="54" customWidth="1"/>
    <col min="1801" max="1801" width="3.09765625" style="54" customWidth="1"/>
    <col min="1802" max="2048" width="8.8984375" style="54"/>
    <col min="2049" max="2049" width="4.3984375" style="54" customWidth="1"/>
    <col min="2050" max="2050" width="31.59765625" style="54" customWidth="1"/>
    <col min="2051" max="2051" width="29.59765625" style="54" customWidth="1"/>
    <col min="2052" max="2052" width="11.296875" style="54" customWidth="1"/>
    <col min="2053" max="2053" width="11" style="54" customWidth="1"/>
    <col min="2054" max="2054" width="16.09765625" style="54" customWidth="1"/>
    <col min="2055" max="2055" width="10.69921875" style="54" customWidth="1"/>
    <col min="2056" max="2056" width="13" style="54" customWidth="1"/>
    <col min="2057" max="2057" width="3.09765625" style="54" customWidth="1"/>
    <col min="2058" max="2304" width="8.8984375" style="54"/>
    <col min="2305" max="2305" width="4.3984375" style="54" customWidth="1"/>
    <col min="2306" max="2306" width="31.59765625" style="54" customWidth="1"/>
    <col min="2307" max="2307" width="29.59765625" style="54" customWidth="1"/>
    <col min="2308" max="2308" width="11.296875" style="54" customWidth="1"/>
    <col min="2309" max="2309" width="11" style="54" customWidth="1"/>
    <col min="2310" max="2310" width="16.09765625" style="54" customWidth="1"/>
    <col min="2311" max="2311" width="10.69921875" style="54" customWidth="1"/>
    <col min="2312" max="2312" width="13" style="54" customWidth="1"/>
    <col min="2313" max="2313" width="3.09765625" style="54" customWidth="1"/>
    <col min="2314" max="2560" width="8.8984375" style="54"/>
    <col min="2561" max="2561" width="4.3984375" style="54" customWidth="1"/>
    <col min="2562" max="2562" width="31.59765625" style="54" customWidth="1"/>
    <col min="2563" max="2563" width="29.59765625" style="54" customWidth="1"/>
    <col min="2564" max="2564" width="11.296875" style="54" customWidth="1"/>
    <col min="2565" max="2565" width="11" style="54" customWidth="1"/>
    <col min="2566" max="2566" width="16.09765625" style="54" customWidth="1"/>
    <col min="2567" max="2567" width="10.69921875" style="54" customWidth="1"/>
    <col min="2568" max="2568" width="13" style="54" customWidth="1"/>
    <col min="2569" max="2569" width="3.09765625" style="54" customWidth="1"/>
    <col min="2570" max="2816" width="8.8984375" style="54"/>
    <col min="2817" max="2817" width="4.3984375" style="54" customWidth="1"/>
    <col min="2818" max="2818" width="31.59765625" style="54" customWidth="1"/>
    <col min="2819" max="2819" width="29.59765625" style="54" customWidth="1"/>
    <col min="2820" max="2820" width="11.296875" style="54" customWidth="1"/>
    <col min="2821" max="2821" width="11" style="54" customWidth="1"/>
    <col min="2822" max="2822" width="16.09765625" style="54" customWidth="1"/>
    <col min="2823" max="2823" width="10.69921875" style="54" customWidth="1"/>
    <col min="2824" max="2824" width="13" style="54" customWidth="1"/>
    <col min="2825" max="2825" width="3.09765625" style="54" customWidth="1"/>
    <col min="2826" max="3072" width="8.8984375" style="54"/>
    <col min="3073" max="3073" width="4.3984375" style="54" customWidth="1"/>
    <col min="3074" max="3074" width="31.59765625" style="54" customWidth="1"/>
    <col min="3075" max="3075" width="29.59765625" style="54" customWidth="1"/>
    <col min="3076" max="3076" width="11.296875" style="54" customWidth="1"/>
    <col min="3077" max="3077" width="11" style="54" customWidth="1"/>
    <col min="3078" max="3078" width="16.09765625" style="54" customWidth="1"/>
    <col min="3079" max="3079" width="10.69921875" style="54" customWidth="1"/>
    <col min="3080" max="3080" width="13" style="54" customWidth="1"/>
    <col min="3081" max="3081" width="3.09765625" style="54" customWidth="1"/>
    <col min="3082" max="3328" width="8.8984375" style="54"/>
    <col min="3329" max="3329" width="4.3984375" style="54" customWidth="1"/>
    <col min="3330" max="3330" width="31.59765625" style="54" customWidth="1"/>
    <col min="3331" max="3331" width="29.59765625" style="54" customWidth="1"/>
    <col min="3332" max="3332" width="11.296875" style="54" customWidth="1"/>
    <col min="3333" max="3333" width="11" style="54" customWidth="1"/>
    <col min="3334" max="3334" width="16.09765625" style="54" customWidth="1"/>
    <col min="3335" max="3335" width="10.69921875" style="54" customWidth="1"/>
    <col min="3336" max="3336" width="13" style="54" customWidth="1"/>
    <col min="3337" max="3337" width="3.09765625" style="54" customWidth="1"/>
    <col min="3338" max="3584" width="8.8984375" style="54"/>
    <col min="3585" max="3585" width="4.3984375" style="54" customWidth="1"/>
    <col min="3586" max="3586" width="31.59765625" style="54" customWidth="1"/>
    <col min="3587" max="3587" width="29.59765625" style="54" customWidth="1"/>
    <col min="3588" max="3588" width="11.296875" style="54" customWidth="1"/>
    <col min="3589" max="3589" width="11" style="54" customWidth="1"/>
    <col min="3590" max="3590" width="16.09765625" style="54" customWidth="1"/>
    <col min="3591" max="3591" width="10.69921875" style="54" customWidth="1"/>
    <col min="3592" max="3592" width="13" style="54" customWidth="1"/>
    <col min="3593" max="3593" width="3.09765625" style="54" customWidth="1"/>
    <col min="3594" max="3840" width="8.8984375" style="54"/>
    <col min="3841" max="3841" width="4.3984375" style="54" customWidth="1"/>
    <col min="3842" max="3842" width="31.59765625" style="54" customWidth="1"/>
    <col min="3843" max="3843" width="29.59765625" style="54" customWidth="1"/>
    <col min="3844" max="3844" width="11.296875" style="54" customWidth="1"/>
    <col min="3845" max="3845" width="11" style="54" customWidth="1"/>
    <col min="3846" max="3846" width="16.09765625" style="54" customWidth="1"/>
    <col min="3847" max="3847" width="10.69921875" style="54" customWidth="1"/>
    <col min="3848" max="3848" width="13" style="54" customWidth="1"/>
    <col min="3849" max="3849" width="3.09765625" style="54" customWidth="1"/>
    <col min="3850" max="4096" width="8.8984375" style="54"/>
    <col min="4097" max="4097" width="4.3984375" style="54" customWidth="1"/>
    <col min="4098" max="4098" width="31.59765625" style="54" customWidth="1"/>
    <col min="4099" max="4099" width="29.59765625" style="54" customWidth="1"/>
    <col min="4100" max="4100" width="11.296875" style="54" customWidth="1"/>
    <col min="4101" max="4101" width="11" style="54" customWidth="1"/>
    <col min="4102" max="4102" width="16.09765625" style="54" customWidth="1"/>
    <col min="4103" max="4103" width="10.69921875" style="54" customWidth="1"/>
    <col min="4104" max="4104" width="13" style="54" customWidth="1"/>
    <col min="4105" max="4105" width="3.09765625" style="54" customWidth="1"/>
    <col min="4106" max="4352" width="8.8984375" style="54"/>
    <col min="4353" max="4353" width="4.3984375" style="54" customWidth="1"/>
    <col min="4354" max="4354" width="31.59765625" style="54" customWidth="1"/>
    <col min="4355" max="4355" width="29.59765625" style="54" customWidth="1"/>
    <col min="4356" max="4356" width="11.296875" style="54" customWidth="1"/>
    <col min="4357" max="4357" width="11" style="54" customWidth="1"/>
    <col min="4358" max="4358" width="16.09765625" style="54" customWidth="1"/>
    <col min="4359" max="4359" width="10.69921875" style="54" customWidth="1"/>
    <col min="4360" max="4360" width="13" style="54" customWidth="1"/>
    <col min="4361" max="4361" width="3.09765625" style="54" customWidth="1"/>
    <col min="4362" max="4608" width="8.8984375" style="54"/>
    <col min="4609" max="4609" width="4.3984375" style="54" customWidth="1"/>
    <col min="4610" max="4610" width="31.59765625" style="54" customWidth="1"/>
    <col min="4611" max="4611" width="29.59765625" style="54" customWidth="1"/>
    <col min="4612" max="4612" width="11.296875" style="54" customWidth="1"/>
    <col min="4613" max="4613" width="11" style="54" customWidth="1"/>
    <col min="4614" max="4614" width="16.09765625" style="54" customWidth="1"/>
    <col min="4615" max="4615" width="10.69921875" style="54" customWidth="1"/>
    <col min="4616" max="4616" width="13" style="54" customWidth="1"/>
    <col min="4617" max="4617" width="3.09765625" style="54" customWidth="1"/>
    <col min="4618" max="4864" width="8.8984375" style="54"/>
    <col min="4865" max="4865" width="4.3984375" style="54" customWidth="1"/>
    <col min="4866" max="4866" width="31.59765625" style="54" customWidth="1"/>
    <col min="4867" max="4867" width="29.59765625" style="54" customWidth="1"/>
    <col min="4868" max="4868" width="11.296875" style="54" customWidth="1"/>
    <col min="4869" max="4869" width="11" style="54" customWidth="1"/>
    <col min="4870" max="4870" width="16.09765625" style="54" customWidth="1"/>
    <col min="4871" max="4871" width="10.69921875" style="54" customWidth="1"/>
    <col min="4872" max="4872" width="13" style="54" customWidth="1"/>
    <col min="4873" max="4873" width="3.09765625" style="54" customWidth="1"/>
    <col min="4874" max="5120" width="8.8984375" style="54"/>
    <col min="5121" max="5121" width="4.3984375" style="54" customWidth="1"/>
    <col min="5122" max="5122" width="31.59765625" style="54" customWidth="1"/>
    <col min="5123" max="5123" width="29.59765625" style="54" customWidth="1"/>
    <col min="5124" max="5124" width="11.296875" style="54" customWidth="1"/>
    <col min="5125" max="5125" width="11" style="54" customWidth="1"/>
    <col min="5126" max="5126" width="16.09765625" style="54" customWidth="1"/>
    <col min="5127" max="5127" width="10.69921875" style="54" customWidth="1"/>
    <col min="5128" max="5128" width="13" style="54" customWidth="1"/>
    <col min="5129" max="5129" width="3.09765625" style="54" customWidth="1"/>
    <col min="5130" max="5376" width="8.8984375" style="54"/>
    <col min="5377" max="5377" width="4.3984375" style="54" customWidth="1"/>
    <col min="5378" max="5378" width="31.59765625" style="54" customWidth="1"/>
    <col min="5379" max="5379" width="29.59765625" style="54" customWidth="1"/>
    <col min="5380" max="5380" width="11.296875" style="54" customWidth="1"/>
    <col min="5381" max="5381" width="11" style="54" customWidth="1"/>
    <col min="5382" max="5382" width="16.09765625" style="54" customWidth="1"/>
    <col min="5383" max="5383" width="10.69921875" style="54" customWidth="1"/>
    <col min="5384" max="5384" width="13" style="54" customWidth="1"/>
    <col min="5385" max="5385" width="3.09765625" style="54" customWidth="1"/>
    <col min="5386" max="5632" width="8.8984375" style="54"/>
    <col min="5633" max="5633" width="4.3984375" style="54" customWidth="1"/>
    <col min="5634" max="5634" width="31.59765625" style="54" customWidth="1"/>
    <col min="5635" max="5635" width="29.59765625" style="54" customWidth="1"/>
    <col min="5636" max="5636" width="11.296875" style="54" customWidth="1"/>
    <col min="5637" max="5637" width="11" style="54" customWidth="1"/>
    <col min="5638" max="5638" width="16.09765625" style="54" customWidth="1"/>
    <col min="5639" max="5639" width="10.69921875" style="54" customWidth="1"/>
    <col min="5640" max="5640" width="13" style="54" customWidth="1"/>
    <col min="5641" max="5641" width="3.09765625" style="54" customWidth="1"/>
    <col min="5642" max="5888" width="8.8984375" style="54"/>
    <col min="5889" max="5889" width="4.3984375" style="54" customWidth="1"/>
    <col min="5890" max="5890" width="31.59765625" style="54" customWidth="1"/>
    <col min="5891" max="5891" width="29.59765625" style="54" customWidth="1"/>
    <col min="5892" max="5892" width="11.296875" style="54" customWidth="1"/>
    <col min="5893" max="5893" width="11" style="54" customWidth="1"/>
    <col min="5894" max="5894" width="16.09765625" style="54" customWidth="1"/>
    <col min="5895" max="5895" width="10.69921875" style="54" customWidth="1"/>
    <col min="5896" max="5896" width="13" style="54" customWidth="1"/>
    <col min="5897" max="5897" width="3.09765625" style="54" customWidth="1"/>
    <col min="5898" max="6144" width="8.8984375" style="54"/>
    <col min="6145" max="6145" width="4.3984375" style="54" customWidth="1"/>
    <col min="6146" max="6146" width="31.59765625" style="54" customWidth="1"/>
    <col min="6147" max="6147" width="29.59765625" style="54" customWidth="1"/>
    <col min="6148" max="6148" width="11.296875" style="54" customWidth="1"/>
    <col min="6149" max="6149" width="11" style="54" customWidth="1"/>
    <col min="6150" max="6150" width="16.09765625" style="54" customWidth="1"/>
    <col min="6151" max="6151" width="10.69921875" style="54" customWidth="1"/>
    <col min="6152" max="6152" width="13" style="54" customWidth="1"/>
    <col min="6153" max="6153" width="3.09765625" style="54" customWidth="1"/>
    <col min="6154" max="6400" width="8.8984375" style="54"/>
    <col min="6401" max="6401" width="4.3984375" style="54" customWidth="1"/>
    <col min="6402" max="6402" width="31.59765625" style="54" customWidth="1"/>
    <col min="6403" max="6403" width="29.59765625" style="54" customWidth="1"/>
    <col min="6404" max="6404" width="11.296875" style="54" customWidth="1"/>
    <col min="6405" max="6405" width="11" style="54" customWidth="1"/>
    <col min="6406" max="6406" width="16.09765625" style="54" customWidth="1"/>
    <col min="6407" max="6407" width="10.69921875" style="54" customWidth="1"/>
    <col min="6408" max="6408" width="13" style="54" customWidth="1"/>
    <col min="6409" max="6409" width="3.09765625" style="54" customWidth="1"/>
    <col min="6410" max="6656" width="8.8984375" style="54"/>
    <col min="6657" max="6657" width="4.3984375" style="54" customWidth="1"/>
    <col min="6658" max="6658" width="31.59765625" style="54" customWidth="1"/>
    <col min="6659" max="6659" width="29.59765625" style="54" customWidth="1"/>
    <col min="6660" max="6660" width="11.296875" style="54" customWidth="1"/>
    <col min="6661" max="6661" width="11" style="54" customWidth="1"/>
    <col min="6662" max="6662" width="16.09765625" style="54" customWidth="1"/>
    <col min="6663" max="6663" width="10.69921875" style="54" customWidth="1"/>
    <col min="6664" max="6664" width="13" style="54" customWidth="1"/>
    <col min="6665" max="6665" width="3.09765625" style="54" customWidth="1"/>
    <col min="6666" max="6912" width="8.8984375" style="54"/>
    <col min="6913" max="6913" width="4.3984375" style="54" customWidth="1"/>
    <col min="6914" max="6914" width="31.59765625" style="54" customWidth="1"/>
    <col min="6915" max="6915" width="29.59765625" style="54" customWidth="1"/>
    <col min="6916" max="6916" width="11.296875" style="54" customWidth="1"/>
    <col min="6917" max="6917" width="11" style="54" customWidth="1"/>
    <col min="6918" max="6918" width="16.09765625" style="54" customWidth="1"/>
    <col min="6919" max="6919" width="10.69921875" style="54" customWidth="1"/>
    <col min="6920" max="6920" width="13" style="54" customWidth="1"/>
    <col min="6921" max="6921" width="3.09765625" style="54" customWidth="1"/>
    <col min="6922" max="7168" width="8.8984375" style="54"/>
    <col min="7169" max="7169" width="4.3984375" style="54" customWidth="1"/>
    <col min="7170" max="7170" width="31.59765625" style="54" customWidth="1"/>
    <col min="7171" max="7171" width="29.59765625" style="54" customWidth="1"/>
    <col min="7172" max="7172" width="11.296875" style="54" customWidth="1"/>
    <col min="7173" max="7173" width="11" style="54" customWidth="1"/>
    <col min="7174" max="7174" width="16.09765625" style="54" customWidth="1"/>
    <col min="7175" max="7175" width="10.69921875" style="54" customWidth="1"/>
    <col min="7176" max="7176" width="13" style="54" customWidth="1"/>
    <col min="7177" max="7177" width="3.09765625" style="54" customWidth="1"/>
    <col min="7178" max="7424" width="8.8984375" style="54"/>
    <col min="7425" max="7425" width="4.3984375" style="54" customWidth="1"/>
    <col min="7426" max="7426" width="31.59765625" style="54" customWidth="1"/>
    <col min="7427" max="7427" width="29.59765625" style="54" customWidth="1"/>
    <col min="7428" max="7428" width="11.296875" style="54" customWidth="1"/>
    <col min="7429" max="7429" width="11" style="54" customWidth="1"/>
    <col min="7430" max="7430" width="16.09765625" style="54" customWidth="1"/>
    <col min="7431" max="7431" width="10.69921875" style="54" customWidth="1"/>
    <col min="7432" max="7432" width="13" style="54" customWidth="1"/>
    <col min="7433" max="7433" width="3.09765625" style="54" customWidth="1"/>
    <col min="7434" max="7680" width="8.8984375" style="54"/>
    <col min="7681" max="7681" width="4.3984375" style="54" customWidth="1"/>
    <col min="7682" max="7682" width="31.59765625" style="54" customWidth="1"/>
    <col min="7683" max="7683" width="29.59765625" style="54" customWidth="1"/>
    <col min="7684" max="7684" width="11.296875" style="54" customWidth="1"/>
    <col min="7685" max="7685" width="11" style="54" customWidth="1"/>
    <col min="7686" max="7686" width="16.09765625" style="54" customWidth="1"/>
    <col min="7687" max="7687" width="10.69921875" style="54" customWidth="1"/>
    <col min="7688" max="7688" width="13" style="54" customWidth="1"/>
    <col min="7689" max="7689" width="3.09765625" style="54" customWidth="1"/>
    <col min="7690" max="7936" width="8.8984375" style="54"/>
    <col min="7937" max="7937" width="4.3984375" style="54" customWidth="1"/>
    <col min="7938" max="7938" width="31.59765625" style="54" customWidth="1"/>
    <col min="7939" max="7939" width="29.59765625" style="54" customWidth="1"/>
    <col min="7940" max="7940" width="11.296875" style="54" customWidth="1"/>
    <col min="7941" max="7941" width="11" style="54" customWidth="1"/>
    <col min="7942" max="7942" width="16.09765625" style="54" customWidth="1"/>
    <col min="7943" max="7943" width="10.69921875" style="54" customWidth="1"/>
    <col min="7944" max="7944" width="13" style="54" customWidth="1"/>
    <col min="7945" max="7945" width="3.09765625" style="54" customWidth="1"/>
    <col min="7946" max="8192" width="8.8984375" style="54"/>
    <col min="8193" max="8193" width="4.3984375" style="54" customWidth="1"/>
    <col min="8194" max="8194" width="31.59765625" style="54" customWidth="1"/>
    <col min="8195" max="8195" width="29.59765625" style="54" customWidth="1"/>
    <col min="8196" max="8196" width="11.296875" style="54" customWidth="1"/>
    <col min="8197" max="8197" width="11" style="54" customWidth="1"/>
    <col min="8198" max="8198" width="16.09765625" style="54" customWidth="1"/>
    <col min="8199" max="8199" width="10.69921875" style="54" customWidth="1"/>
    <col min="8200" max="8200" width="13" style="54" customWidth="1"/>
    <col min="8201" max="8201" width="3.09765625" style="54" customWidth="1"/>
    <col min="8202" max="8448" width="8.8984375" style="54"/>
    <col min="8449" max="8449" width="4.3984375" style="54" customWidth="1"/>
    <col min="8450" max="8450" width="31.59765625" style="54" customWidth="1"/>
    <col min="8451" max="8451" width="29.59765625" style="54" customWidth="1"/>
    <col min="8452" max="8452" width="11.296875" style="54" customWidth="1"/>
    <col min="8453" max="8453" width="11" style="54" customWidth="1"/>
    <col min="8454" max="8454" width="16.09765625" style="54" customWidth="1"/>
    <col min="8455" max="8455" width="10.69921875" style="54" customWidth="1"/>
    <col min="8456" max="8456" width="13" style="54" customWidth="1"/>
    <col min="8457" max="8457" width="3.09765625" style="54" customWidth="1"/>
    <col min="8458" max="8704" width="8.8984375" style="54"/>
    <col min="8705" max="8705" width="4.3984375" style="54" customWidth="1"/>
    <col min="8706" max="8706" width="31.59765625" style="54" customWidth="1"/>
    <col min="8707" max="8707" width="29.59765625" style="54" customWidth="1"/>
    <col min="8708" max="8708" width="11.296875" style="54" customWidth="1"/>
    <col min="8709" max="8709" width="11" style="54" customWidth="1"/>
    <col min="8710" max="8710" width="16.09765625" style="54" customWidth="1"/>
    <col min="8711" max="8711" width="10.69921875" style="54" customWidth="1"/>
    <col min="8712" max="8712" width="13" style="54" customWidth="1"/>
    <col min="8713" max="8713" width="3.09765625" style="54" customWidth="1"/>
    <col min="8714" max="8960" width="8.8984375" style="54"/>
    <col min="8961" max="8961" width="4.3984375" style="54" customWidth="1"/>
    <col min="8962" max="8962" width="31.59765625" style="54" customWidth="1"/>
    <col min="8963" max="8963" width="29.59765625" style="54" customWidth="1"/>
    <col min="8964" max="8964" width="11.296875" style="54" customWidth="1"/>
    <col min="8965" max="8965" width="11" style="54" customWidth="1"/>
    <col min="8966" max="8966" width="16.09765625" style="54" customWidth="1"/>
    <col min="8967" max="8967" width="10.69921875" style="54" customWidth="1"/>
    <col min="8968" max="8968" width="13" style="54" customWidth="1"/>
    <col min="8969" max="8969" width="3.09765625" style="54" customWidth="1"/>
    <col min="8970" max="9216" width="8.8984375" style="54"/>
    <col min="9217" max="9217" width="4.3984375" style="54" customWidth="1"/>
    <col min="9218" max="9218" width="31.59765625" style="54" customWidth="1"/>
    <col min="9219" max="9219" width="29.59765625" style="54" customWidth="1"/>
    <col min="9220" max="9220" width="11.296875" style="54" customWidth="1"/>
    <col min="9221" max="9221" width="11" style="54" customWidth="1"/>
    <col min="9222" max="9222" width="16.09765625" style="54" customWidth="1"/>
    <col min="9223" max="9223" width="10.69921875" style="54" customWidth="1"/>
    <col min="9224" max="9224" width="13" style="54" customWidth="1"/>
    <col min="9225" max="9225" width="3.09765625" style="54" customWidth="1"/>
    <col min="9226" max="9472" width="8.8984375" style="54"/>
    <col min="9473" max="9473" width="4.3984375" style="54" customWidth="1"/>
    <col min="9474" max="9474" width="31.59765625" style="54" customWidth="1"/>
    <col min="9475" max="9475" width="29.59765625" style="54" customWidth="1"/>
    <col min="9476" max="9476" width="11.296875" style="54" customWidth="1"/>
    <col min="9477" max="9477" width="11" style="54" customWidth="1"/>
    <col min="9478" max="9478" width="16.09765625" style="54" customWidth="1"/>
    <col min="9479" max="9479" width="10.69921875" style="54" customWidth="1"/>
    <col min="9480" max="9480" width="13" style="54" customWidth="1"/>
    <col min="9481" max="9481" width="3.09765625" style="54" customWidth="1"/>
    <col min="9482" max="9728" width="8.8984375" style="54"/>
    <col min="9729" max="9729" width="4.3984375" style="54" customWidth="1"/>
    <col min="9730" max="9730" width="31.59765625" style="54" customWidth="1"/>
    <col min="9731" max="9731" width="29.59765625" style="54" customWidth="1"/>
    <col min="9732" max="9732" width="11.296875" style="54" customWidth="1"/>
    <col min="9733" max="9733" width="11" style="54" customWidth="1"/>
    <col min="9734" max="9734" width="16.09765625" style="54" customWidth="1"/>
    <col min="9735" max="9735" width="10.69921875" style="54" customWidth="1"/>
    <col min="9736" max="9736" width="13" style="54" customWidth="1"/>
    <col min="9737" max="9737" width="3.09765625" style="54" customWidth="1"/>
    <col min="9738" max="9984" width="8.8984375" style="54"/>
    <col min="9985" max="9985" width="4.3984375" style="54" customWidth="1"/>
    <col min="9986" max="9986" width="31.59765625" style="54" customWidth="1"/>
    <col min="9987" max="9987" width="29.59765625" style="54" customWidth="1"/>
    <col min="9988" max="9988" width="11.296875" style="54" customWidth="1"/>
    <col min="9989" max="9989" width="11" style="54" customWidth="1"/>
    <col min="9990" max="9990" width="16.09765625" style="54" customWidth="1"/>
    <col min="9991" max="9991" width="10.69921875" style="54" customWidth="1"/>
    <col min="9992" max="9992" width="13" style="54" customWidth="1"/>
    <col min="9993" max="9993" width="3.09765625" style="54" customWidth="1"/>
    <col min="9994" max="10240" width="8.8984375" style="54"/>
    <col min="10241" max="10241" width="4.3984375" style="54" customWidth="1"/>
    <col min="10242" max="10242" width="31.59765625" style="54" customWidth="1"/>
    <col min="10243" max="10243" width="29.59765625" style="54" customWidth="1"/>
    <col min="10244" max="10244" width="11.296875" style="54" customWidth="1"/>
    <col min="10245" max="10245" width="11" style="54" customWidth="1"/>
    <col min="10246" max="10246" width="16.09765625" style="54" customWidth="1"/>
    <col min="10247" max="10247" width="10.69921875" style="54" customWidth="1"/>
    <col min="10248" max="10248" width="13" style="54" customWidth="1"/>
    <col min="10249" max="10249" width="3.09765625" style="54" customWidth="1"/>
    <col min="10250" max="10496" width="8.8984375" style="54"/>
    <col min="10497" max="10497" width="4.3984375" style="54" customWidth="1"/>
    <col min="10498" max="10498" width="31.59765625" style="54" customWidth="1"/>
    <col min="10499" max="10499" width="29.59765625" style="54" customWidth="1"/>
    <col min="10500" max="10500" width="11.296875" style="54" customWidth="1"/>
    <col min="10501" max="10501" width="11" style="54" customWidth="1"/>
    <col min="10502" max="10502" width="16.09765625" style="54" customWidth="1"/>
    <col min="10503" max="10503" width="10.69921875" style="54" customWidth="1"/>
    <col min="10504" max="10504" width="13" style="54" customWidth="1"/>
    <col min="10505" max="10505" width="3.09765625" style="54" customWidth="1"/>
    <col min="10506" max="10752" width="8.8984375" style="54"/>
    <col min="10753" max="10753" width="4.3984375" style="54" customWidth="1"/>
    <col min="10754" max="10754" width="31.59765625" style="54" customWidth="1"/>
    <col min="10755" max="10755" width="29.59765625" style="54" customWidth="1"/>
    <col min="10756" max="10756" width="11.296875" style="54" customWidth="1"/>
    <col min="10757" max="10757" width="11" style="54" customWidth="1"/>
    <col min="10758" max="10758" width="16.09765625" style="54" customWidth="1"/>
    <col min="10759" max="10759" width="10.69921875" style="54" customWidth="1"/>
    <col min="10760" max="10760" width="13" style="54" customWidth="1"/>
    <col min="10761" max="10761" width="3.09765625" style="54" customWidth="1"/>
    <col min="10762" max="11008" width="8.8984375" style="54"/>
    <col min="11009" max="11009" width="4.3984375" style="54" customWidth="1"/>
    <col min="11010" max="11010" width="31.59765625" style="54" customWidth="1"/>
    <col min="11011" max="11011" width="29.59765625" style="54" customWidth="1"/>
    <col min="11012" max="11012" width="11.296875" style="54" customWidth="1"/>
    <col min="11013" max="11013" width="11" style="54" customWidth="1"/>
    <col min="11014" max="11014" width="16.09765625" style="54" customWidth="1"/>
    <col min="11015" max="11015" width="10.69921875" style="54" customWidth="1"/>
    <col min="11016" max="11016" width="13" style="54" customWidth="1"/>
    <col min="11017" max="11017" width="3.09765625" style="54" customWidth="1"/>
    <col min="11018" max="11264" width="8.8984375" style="54"/>
    <col min="11265" max="11265" width="4.3984375" style="54" customWidth="1"/>
    <col min="11266" max="11266" width="31.59765625" style="54" customWidth="1"/>
    <col min="11267" max="11267" width="29.59765625" style="54" customWidth="1"/>
    <col min="11268" max="11268" width="11.296875" style="54" customWidth="1"/>
    <col min="11269" max="11269" width="11" style="54" customWidth="1"/>
    <col min="11270" max="11270" width="16.09765625" style="54" customWidth="1"/>
    <col min="11271" max="11271" width="10.69921875" style="54" customWidth="1"/>
    <col min="11272" max="11272" width="13" style="54" customWidth="1"/>
    <col min="11273" max="11273" width="3.09765625" style="54" customWidth="1"/>
    <col min="11274" max="11520" width="8.8984375" style="54"/>
    <col min="11521" max="11521" width="4.3984375" style="54" customWidth="1"/>
    <col min="11522" max="11522" width="31.59765625" style="54" customWidth="1"/>
    <col min="11523" max="11523" width="29.59765625" style="54" customWidth="1"/>
    <col min="11524" max="11524" width="11.296875" style="54" customWidth="1"/>
    <col min="11525" max="11525" width="11" style="54" customWidth="1"/>
    <col min="11526" max="11526" width="16.09765625" style="54" customWidth="1"/>
    <col min="11527" max="11527" width="10.69921875" style="54" customWidth="1"/>
    <col min="11528" max="11528" width="13" style="54" customWidth="1"/>
    <col min="11529" max="11529" width="3.09765625" style="54" customWidth="1"/>
    <col min="11530" max="11776" width="8.8984375" style="54"/>
    <col min="11777" max="11777" width="4.3984375" style="54" customWidth="1"/>
    <col min="11778" max="11778" width="31.59765625" style="54" customWidth="1"/>
    <col min="11779" max="11779" width="29.59765625" style="54" customWidth="1"/>
    <col min="11780" max="11780" width="11.296875" style="54" customWidth="1"/>
    <col min="11781" max="11781" width="11" style="54" customWidth="1"/>
    <col min="11782" max="11782" width="16.09765625" style="54" customWidth="1"/>
    <col min="11783" max="11783" width="10.69921875" style="54" customWidth="1"/>
    <col min="11784" max="11784" width="13" style="54" customWidth="1"/>
    <col min="11785" max="11785" width="3.09765625" style="54" customWidth="1"/>
    <col min="11786" max="12032" width="8.8984375" style="54"/>
    <col min="12033" max="12033" width="4.3984375" style="54" customWidth="1"/>
    <col min="12034" max="12034" width="31.59765625" style="54" customWidth="1"/>
    <col min="12035" max="12035" width="29.59765625" style="54" customWidth="1"/>
    <col min="12036" max="12036" width="11.296875" style="54" customWidth="1"/>
    <col min="12037" max="12037" width="11" style="54" customWidth="1"/>
    <col min="12038" max="12038" width="16.09765625" style="54" customWidth="1"/>
    <col min="12039" max="12039" width="10.69921875" style="54" customWidth="1"/>
    <col min="12040" max="12040" width="13" style="54" customWidth="1"/>
    <col min="12041" max="12041" width="3.09765625" style="54" customWidth="1"/>
    <col min="12042" max="12288" width="8.8984375" style="54"/>
    <col min="12289" max="12289" width="4.3984375" style="54" customWidth="1"/>
    <col min="12290" max="12290" width="31.59765625" style="54" customWidth="1"/>
    <col min="12291" max="12291" width="29.59765625" style="54" customWidth="1"/>
    <col min="12292" max="12292" width="11.296875" style="54" customWidth="1"/>
    <col min="12293" max="12293" width="11" style="54" customWidth="1"/>
    <col min="12294" max="12294" width="16.09765625" style="54" customWidth="1"/>
    <col min="12295" max="12295" width="10.69921875" style="54" customWidth="1"/>
    <col min="12296" max="12296" width="13" style="54" customWidth="1"/>
    <col min="12297" max="12297" width="3.09765625" style="54" customWidth="1"/>
    <col min="12298" max="12544" width="8.8984375" style="54"/>
    <col min="12545" max="12545" width="4.3984375" style="54" customWidth="1"/>
    <col min="12546" max="12546" width="31.59765625" style="54" customWidth="1"/>
    <col min="12547" max="12547" width="29.59765625" style="54" customWidth="1"/>
    <col min="12548" max="12548" width="11.296875" style="54" customWidth="1"/>
    <col min="12549" max="12549" width="11" style="54" customWidth="1"/>
    <col min="12550" max="12550" width="16.09765625" style="54" customWidth="1"/>
    <col min="12551" max="12551" width="10.69921875" style="54" customWidth="1"/>
    <col min="12552" max="12552" width="13" style="54" customWidth="1"/>
    <col min="12553" max="12553" width="3.09765625" style="54" customWidth="1"/>
    <col min="12554" max="12800" width="8.8984375" style="54"/>
    <col min="12801" max="12801" width="4.3984375" style="54" customWidth="1"/>
    <col min="12802" max="12802" width="31.59765625" style="54" customWidth="1"/>
    <col min="12803" max="12803" width="29.59765625" style="54" customWidth="1"/>
    <col min="12804" max="12804" width="11.296875" style="54" customWidth="1"/>
    <col min="12805" max="12805" width="11" style="54" customWidth="1"/>
    <col min="12806" max="12806" width="16.09765625" style="54" customWidth="1"/>
    <col min="12807" max="12807" width="10.69921875" style="54" customWidth="1"/>
    <col min="12808" max="12808" width="13" style="54" customWidth="1"/>
    <col min="12809" max="12809" width="3.09765625" style="54" customWidth="1"/>
    <col min="12810" max="13056" width="8.8984375" style="54"/>
    <col min="13057" max="13057" width="4.3984375" style="54" customWidth="1"/>
    <col min="13058" max="13058" width="31.59765625" style="54" customWidth="1"/>
    <col min="13059" max="13059" width="29.59765625" style="54" customWidth="1"/>
    <col min="13060" max="13060" width="11.296875" style="54" customWidth="1"/>
    <col min="13061" max="13061" width="11" style="54" customWidth="1"/>
    <col min="13062" max="13062" width="16.09765625" style="54" customWidth="1"/>
    <col min="13063" max="13063" width="10.69921875" style="54" customWidth="1"/>
    <col min="13064" max="13064" width="13" style="54" customWidth="1"/>
    <col min="13065" max="13065" width="3.09765625" style="54" customWidth="1"/>
    <col min="13066" max="13312" width="8.8984375" style="54"/>
    <col min="13313" max="13313" width="4.3984375" style="54" customWidth="1"/>
    <col min="13314" max="13314" width="31.59765625" style="54" customWidth="1"/>
    <col min="13315" max="13315" width="29.59765625" style="54" customWidth="1"/>
    <col min="13316" max="13316" width="11.296875" style="54" customWidth="1"/>
    <col min="13317" max="13317" width="11" style="54" customWidth="1"/>
    <col min="13318" max="13318" width="16.09765625" style="54" customWidth="1"/>
    <col min="13319" max="13319" width="10.69921875" style="54" customWidth="1"/>
    <col min="13320" max="13320" width="13" style="54" customWidth="1"/>
    <col min="13321" max="13321" width="3.09765625" style="54" customWidth="1"/>
    <col min="13322" max="13568" width="8.8984375" style="54"/>
    <col min="13569" max="13569" width="4.3984375" style="54" customWidth="1"/>
    <col min="13570" max="13570" width="31.59765625" style="54" customWidth="1"/>
    <col min="13571" max="13571" width="29.59765625" style="54" customWidth="1"/>
    <col min="13572" max="13572" width="11.296875" style="54" customWidth="1"/>
    <col min="13573" max="13573" width="11" style="54" customWidth="1"/>
    <col min="13574" max="13574" width="16.09765625" style="54" customWidth="1"/>
    <col min="13575" max="13575" width="10.69921875" style="54" customWidth="1"/>
    <col min="13576" max="13576" width="13" style="54" customWidth="1"/>
    <col min="13577" max="13577" width="3.09765625" style="54" customWidth="1"/>
    <col min="13578" max="13824" width="8.8984375" style="54"/>
    <col min="13825" max="13825" width="4.3984375" style="54" customWidth="1"/>
    <col min="13826" max="13826" width="31.59765625" style="54" customWidth="1"/>
    <col min="13827" max="13827" width="29.59765625" style="54" customWidth="1"/>
    <col min="13828" max="13828" width="11.296875" style="54" customWidth="1"/>
    <col min="13829" max="13829" width="11" style="54" customWidth="1"/>
    <col min="13830" max="13830" width="16.09765625" style="54" customWidth="1"/>
    <col min="13831" max="13831" width="10.69921875" style="54" customWidth="1"/>
    <col min="13832" max="13832" width="13" style="54" customWidth="1"/>
    <col min="13833" max="13833" width="3.09765625" style="54" customWidth="1"/>
    <col min="13834" max="14080" width="8.8984375" style="54"/>
    <col min="14081" max="14081" width="4.3984375" style="54" customWidth="1"/>
    <col min="14082" max="14082" width="31.59765625" style="54" customWidth="1"/>
    <col min="14083" max="14083" width="29.59765625" style="54" customWidth="1"/>
    <col min="14084" max="14084" width="11.296875" style="54" customWidth="1"/>
    <col min="14085" max="14085" width="11" style="54" customWidth="1"/>
    <col min="14086" max="14086" width="16.09765625" style="54" customWidth="1"/>
    <col min="14087" max="14087" width="10.69921875" style="54" customWidth="1"/>
    <col min="14088" max="14088" width="13" style="54" customWidth="1"/>
    <col min="14089" max="14089" width="3.09765625" style="54" customWidth="1"/>
    <col min="14090" max="14336" width="8.8984375" style="54"/>
    <col min="14337" max="14337" width="4.3984375" style="54" customWidth="1"/>
    <col min="14338" max="14338" width="31.59765625" style="54" customWidth="1"/>
    <col min="14339" max="14339" width="29.59765625" style="54" customWidth="1"/>
    <col min="14340" max="14340" width="11.296875" style="54" customWidth="1"/>
    <col min="14341" max="14341" width="11" style="54" customWidth="1"/>
    <col min="14342" max="14342" width="16.09765625" style="54" customWidth="1"/>
    <col min="14343" max="14343" width="10.69921875" style="54" customWidth="1"/>
    <col min="14344" max="14344" width="13" style="54" customWidth="1"/>
    <col min="14345" max="14345" width="3.09765625" style="54" customWidth="1"/>
    <col min="14346" max="14592" width="8.8984375" style="54"/>
    <col min="14593" max="14593" width="4.3984375" style="54" customWidth="1"/>
    <col min="14594" max="14594" width="31.59765625" style="54" customWidth="1"/>
    <col min="14595" max="14595" width="29.59765625" style="54" customWidth="1"/>
    <col min="14596" max="14596" width="11.296875" style="54" customWidth="1"/>
    <col min="14597" max="14597" width="11" style="54" customWidth="1"/>
    <col min="14598" max="14598" width="16.09765625" style="54" customWidth="1"/>
    <col min="14599" max="14599" width="10.69921875" style="54" customWidth="1"/>
    <col min="14600" max="14600" width="13" style="54" customWidth="1"/>
    <col min="14601" max="14601" width="3.09765625" style="54" customWidth="1"/>
    <col min="14602" max="14848" width="8.8984375" style="54"/>
    <col min="14849" max="14849" width="4.3984375" style="54" customWidth="1"/>
    <col min="14850" max="14850" width="31.59765625" style="54" customWidth="1"/>
    <col min="14851" max="14851" width="29.59765625" style="54" customWidth="1"/>
    <col min="14852" max="14852" width="11.296875" style="54" customWidth="1"/>
    <col min="14853" max="14853" width="11" style="54" customWidth="1"/>
    <col min="14854" max="14854" width="16.09765625" style="54" customWidth="1"/>
    <col min="14855" max="14855" width="10.69921875" style="54" customWidth="1"/>
    <col min="14856" max="14856" width="13" style="54" customWidth="1"/>
    <col min="14857" max="14857" width="3.09765625" style="54" customWidth="1"/>
    <col min="14858" max="15104" width="8.8984375" style="54"/>
    <col min="15105" max="15105" width="4.3984375" style="54" customWidth="1"/>
    <col min="15106" max="15106" width="31.59765625" style="54" customWidth="1"/>
    <col min="15107" max="15107" width="29.59765625" style="54" customWidth="1"/>
    <col min="15108" max="15108" width="11.296875" style="54" customWidth="1"/>
    <col min="15109" max="15109" width="11" style="54" customWidth="1"/>
    <col min="15110" max="15110" width="16.09765625" style="54" customWidth="1"/>
    <col min="15111" max="15111" width="10.69921875" style="54" customWidth="1"/>
    <col min="15112" max="15112" width="13" style="54" customWidth="1"/>
    <col min="15113" max="15113" width="3.09765625" style="54" customWidth="1"/>
    <col min="15114" max="15360" width="8.8984375" style="54"/>
    <col min="15361" max="15361" width="4.3984375" style="54" customWidth="1"/>
    <col min="15362" max="15362" width="31.59765625" style="54" customWidth="1"/>
    <col min="15363" max="15363" width="29.59765625" style="54" customWidth="1"/>
    <col min="15364" max="15364" width="11.296875" style="54" customWidth="1"/>
    <col min="15365" max="15365" width="11" style="54" customWidth="1"/>
    <col min="15366" max="15366" width="16.09765625" style="54" customWidth="1"/>
    <col min="15367" max="15367" width="10.69921875" style="54" customWidth="1"/>
    <col min="15368" max="15368" width="13" style="54" customWidth="1"/>
    <col min="15369" max="15369" width="3.09765625" style="54" customWidth="1"/>
    <col min="15370" max="15616" width="8.8984375" style="54"/>
    <col min="15617" max="15617" width="4.3984375" style="54" customWidth="1"/>
    <col min="15618" max="15618" width="31.59765625" style="54" customWidth="1"/>
    <col min="15619" max="15619" width="29.59765625" style="54" customWidth="1"/>
    <col min="15620" max="15620" width="11.296875" style="54" customWidth="1"/>
    <col min="15621" max="15621" width="11" style="54" customWidth="1"/>
    <col min="15622" max="15622" width="16.09765625" style="54" customWidth="1"/>
    <col min="15623" max="15623" width="10.69921875" style="54" customWidth="1"/>
    <col min="15624" max="15624" width="13" style="54" customWidth="1"/>
    <col min="15625" max="15625" width="3.09765625" style="54" customWidth="1"/>
    <col min="15626" max="15872" width="8.8984375" style="54"/>
    <col min="15873" max="15873" width="4.3984375" style="54" customWidth="1"/>
    <col min="15874" max="15874" width="31.59765625" style="54" customWidth="1"/>
    <col min="15875" max="15875" width="29.59765625" style="54" customWidth="1"/>
    <col min="15876" max="15876" width="11.296875" style="54" customWidth="1"/>
    <col min="15877" max="15877" width="11" style="54" customWidth="1"/>
    <col min="15878" max="15878" width="16.09765625" style="54" customWidth="1"/>
    <col min="15879" max="15879" width="10.69921875" style="54" customWidth="1"/>
    <col min="15880" max="15880" width="13" style="54" customWidth="1"/>
    <col min="15881" max="15881" width="3.09765625" style="54" customWidth="1"/>
    <col min="15882" max="16128" width="8.8984375" style="54"/>
    <col min="16129" max="16129" width="4.3984375" style="54" customWidth="1"/>
    <col min="16130" max="16130" width="31.59765625" style="54" customWidth="1"/>
    <col min="16131" max="16131" width="29.59765625" style="54" customWidth="1"/>
    <col min="16132" max="16132" width="11.296875" style="54" customWidth="1"/>
    <col min="16133" max="16133" width="11" style="54" customWidth="1"/>
    <col min="16134" max="16134" width="16.09765625" style="54" customWidth="1"/>
    <col min="16135" max="16135" width="10.69921875" style="54" customWidth="1"/>
    <col min="16136" max="16136" width="13" style="54" customWidth="1"/>
    <col min="16137" max="16137" width="3.09765625" style="54" customWidth="1"/>
    <col min="16138" max="16384" width="8.8984375" style="54"/>
  </cols>
  <sheetData>
    <row r="1" spans="1:8" x14ac:dyDescent="0.25">
      <c r="B1" s="113" t="s">
        <v>0</v>
      </c>
      <c r="C1" s="113"/>
      <c r="D1" s="113"/>
      <c r="E1" s="113"/>
      <c r="F1" s="113"/>
      <c r="G1" s="113"/>
    </row>
    <row r="2" spans="1:8" x14ac:dyDescent="0.25">
      <c r="A2" s="53" t="s">
        <v>138</v>
      </c>
      <c r="C2" s="55" t="s">
        <v>328</v>
      </c>
    </row>
    <row r="3" spans="1:8" x14ac:dyDescent="0.25">
      <c r="A3" s="53" t="s">
        <v>139</v>
      </c>
      <c r="C3" s="55"/>
    </row>
    <row r="4" spans="1:8" ht="15" customHeight="1" x14ac:dyDescent="0.25">
      <c r="B4" s="58"/>
      <c r="D4" s="59" t="s">
        <v>2</v>
      </c>
      <c r="E4" s="59" t="s">
        <v>3</v>
      </c>
      <c r="F4" s="59" t="s">
        <v>4</v>
      </c>
      <c r="G4" s="60" t="s">
        <v>5</v>
      </c>
    </row>
    <row r="5" spans="1:8" ht="15" customHeight="1" x14ac:dyDescent="0.3">
      <c r="B5" s="58" t="s">
        <v>197</v>
      </c>
      <c r="D5" s="66"/>
      <c r="E5" s="66"/>
      <c r="F5" s="66"/>
    </row>
    <row r="6" spans="1:8" x14ac:dyDescent="0.25">
      <c r="A6" s="53">
        <v>75</v>
      </c>
      <c r="B6" s="54" t="s">
        <v>329</v>
      </c>
      <c r="C6" s="94" t="s">
        <v>330</v>
      </c>
      <c r="D6" s="62">
        <v>28.73</v>
      </c>
      <c r="E6" s="62">
        <v>5.75</v>
      </c>
      <c r="F6" s="62">
        <v>34.479999999999997</v>
      </c>
      <c r="G6" s="67">
        <v>203464</v>
      </c>
      <c r="H6" s="63"/>
    </row>
    <row r="7" spans="1:8" x14ac:dyDescent="0.25">
      <c r="A7" s="53">
        <v>76</v>
      </c>
      <c r="B7" s="68" t="s">
        <v>202</v>
      </c>
      <c r="C7" s="54" t="s">
        <v>203</v>
      </c>
      <c r="D7" s="62">
        <v>44.36</v>
      </c>
      <c r="E7" s="62">
        <v>8.8699999999999992</v>
      </c>
      <c r="F7" s="62">
        <v>53.23</v>
      </c>
      <c r="G7" s="67">
        <v>203465</v>
      </c>
      <c r="H7" s="63"/>
    </row>
    <row r="8" spans="1:8" x14ac:dyDescent="0.25">
      <c r="D8" s="64">
        <f>SUM(D6:D7)</f>
        <v>73.09</v>
      </c>
      <c r="E8" s="64">
        <f>SUM(E6:E7)</f>
        <v>14.62</v>
      </c>
      <c r="F8" s="64">
        <f>SUM(F6:F7)</f>
        <v>87.71</v>
      </c>
    </row>
    <row r="9" spans="1:8" x14ac:dyDescent="0.25">
      <c r="D9" s="65"/>
      <c r="E9" s="65"/>
      <c r="F9" s="65"/>
    </row>
    <row r="10" spans="1:8" ht="15" customHeight="1" x14ac:dyDescent="0.3">
      <c r="B10" s="58" t="s">
        <v>208</v>
      </c>
      <c r="D10" s="66"/>
      <c r="E10" s="66"/>
      <c r="F10" s="66"/>
    </row>
    <row r="11" spans="1:8" x14ac:dyDescent="0.25">
      <c r="A11" s="53">
        <v>77</v>
      </c>
      <c r="B11" s="68" t="s">
        <v>218</v>
      </c>
      <c r="C11" s="54" t="s">
        <v>205</v>
      </c>
      <c r="D11" s="62">
        <v>14.01</v>
      </c>
      <c r="E11" s="62"/>
      <c r="F11" s="62">
        <v>14.01</v>
      </c>
      <c r="G11" s="57">
        <v>203466</v>
      </c>
      <c r="H11" s="63"/>
    </row>
    <row r="12" spans="1:8" s="69" customFormat="1" ht="14.4" x14ac:dyDescent="0.3">
      <c r="A12" s="72"/>
      <c r="C12" s="70"/>
      <c r="D12" s="64">
        <f>SUM(D11:D11)</f>
        <v>14.01</v>
      </c>
      <c r="E12" s="64">
        <f>SUM(E11:E11)</f>
        <v>0</v>
      </c>
      <c r="F12" s="64">
        <f>SUM(F11:F11)</f>
        <v>14.01</v>
      </c>
      <c r="G12" s="71"/>
      <c r="H12" s="72"/>
    </row>
    <row r="13" spans="1:8" s="69" customFormat="1" ht="14.4" x14ac:dyDescent="0.3">
      <c r="A13" s="72"/>
      <c r="C13" s="70"/>
      <c r="D13" s="65"/>
      <c r="E13" s="65"/>
      <c r="F13" s="65"/>
      <c r="G13" s="71"/>
      <c r="H13" s="72"/>
    </row>
    <row r="14" spans="1:8" ht="15" customHeight="1" x14ac:dyDescent="0.3">
      <c r="B14" s="58" t="s">
        <v>225</v>
      </c>
      <c r="D14" s="66"/>
      <c r="E14" s="66"/>
      <c r="F14" s="66"/>
    </row>
    <row r="15" spans="1:8" x14ac:dyDescent="0.25">
      <c r="A15" s="53">
        <v>78</v>
      </c>
      <c r="B15" s="61" t="s">
        <v>331</v>
      </c>
      <c r="C15" s="54" t="s">
        <v>332</v>
      </c>
      <c r="D15" s="62">
        <v>125.01</v>
      </c>
      <c r="E15" s="62"/>
      <c r="F15" s="62">
        <v>125.01</v>
      </c>
      <c r="G15" s="73">
        <v>203467</v>
      </c>
      <c r="H15" s="74"/>
    </row>
    <row r="16" spans="1:8" x14ac:dyDescent="0.25">
      <c r="B16" s="75"/>
      <c r="C16" s="69"/>
      <c r="D16" s="64">
        <f>SUM(D15:D15)</f>
        <v>125.01</v>
      </c>
      <c r="E16" s="64">
        <f>SUM(E15:E15)</f>
        <v>0</v>
      </c>
      <c r="F16" s="64">
        <f>SUM(F15:F15)</f>
        <v>125.01</v>
      </c>
    </row>
    <row r="17" spans="1:10" x14ac:dyDescent="0.25">
      <c r="B17" s="75"/>
      <c r="C17" s="69"/>
      <c r="D17" s="65"/>
      <c r="E17" s="65"/>
      <c r="F17" s="65"/>
    </row>
    <row r="18" spans="1:10" ht="15" customHeight="1" x14ac:dyDescent="0.3">
      <c r="B18" s="58" t="s">
        <v>244</v>
      </c>
      <c r="D18" s="66"/>
      <c r="E18" s="66"/>
      <c r="F18" s="66"/>
    </row>
    <row r="19" spans="1:10" x14ac:dyDescent="0.25">
      <c r="A19" s="53">
        <v>79</v>
      </c>
      <c r="B19" s="61" t="s">
        <v>333</v>
      </c>
      <c r="C19" s="54" t="s">
        <v>334</v>
      </c>
      <c r="D19" s="62">
        <v>34</v>
      </c>
      <c r="E19" s="62"/>
      <c r="F19" s="62">
        <v>34</v>
      </c>
      <c r="G19" s="73">
        <v>203463</v>
      </c>
      <c r="H19" s="74"/>
    </row>
    <row r="20" spans="1:10" x14ac:dyDescent="0.25">
      <c r="A20" s="53">
        <v>80</v>
      </c>
      <c r="B20" s="61" t="s">
        <v>335</v>
      </c>
      <c r="C20" s="54" t="s">
        <v>336</v>
      </c>
      <c r="D20" s="62">
        <v>9557</v>
      </c>
      <c r="E20" s="62"/>
      <c r="F20" s="62">
        <v>9557</v>
      </c>
      <c r="G20" s="73" t="s">
        <v>8</v>
      </c>
      <c r="H20" s="74"/>
    </row>
    <row r="21" spans="1:10" x14ac:dyDescent="0.25">
      <c r="B21" s="75"/>
      <c r="C21" s="69"/>
      <c r="D21" s="64">
        <f>SUM(D19:D20)</f>
        <v>9591</v>
      </c>
      <c r="E21" s="64">
        <f>SUM(E19:E20)</f>
        <v>0</v>
      </c>
      <c r="F21" s="64">
        <f>SUM(F19:F20)</f>
        <v>9591</v>
      </c>
    </row>
    <row r="22" spans="1:10" x14ac:dyDescent="0.25">
      <c r="D22" s="91"/>
      <c r="E22" s="91"/>
      <c r="F22" s="91"/>
      <c r="H22" s="85"/>
    </row>
    <row r="23" spans="1:10" ht="15" customHeight="1" x14ac:dyDescent="0.25">
      <c r="A23" s="85"/>
      <c r="C23" s="92" t="s">
        <v>114</v>
      </c>
      <c r="D23" s="64">
        <f>SUM(+D12+D8+D16+D21+D95)</f>
        <v>9803.11</v>
      </c>
      <c r="E23" s="64">
        <f>SUM(+E12+E8+E16+E21+E95)</f>
        <v>14.62</v>
      </c>
      <c r="F23" s="64">
        <f>SUM(+F12+F8+F16+F21+F95)</f>
        <v>9817.73</v>
      </c>
      <c r="H23" s="85"/>
    </row>
    <row r="24" spans="1:10" ht="15" customHeight="1" x14ac:dyDescent="0.25">
      <c r="A24" s="85"/>
      <c r="C24" s="93"/>
      <c r="D24" s="65"/>
      <c r="E24" s="65"/>
      <c r="F24" s="65"/>
      <c r="H24" s="85"/>
    </row>
    <row r="26" spans="1:10" x14ac:dyDescent="0.25">
      <c r="I26" s="88"/>
    </row>
    <row r="27" spans="1:10" x14ac:dyDescent="0.25">
      <c r="J27" s="88"/>
    </row>
    <row r="28" spans="1:10" x14ac:dyDescent="0.25">
      <c r="J28" s="88"/>
    </row>
    <row r="29" spans="1:10" s="88" customFormat="1" x14ac:dyDescent="0.25">
      <c r="A29" s="53"/>
      <c r="B29" s="54"/>
      <c r="C29" s="54"/>
      <c r="D29" s="56"/>
      <c r="E29" s="56"/>
      <c r="F29" s="56"/>
      <c r="G29" s="57"/>
      <c r="H29" s="53"/>
      <c r="I29" s="54"/>
      <c r="J29" s="54"/>
    </row>
    <row r="30" spans="1:10" s="88" customFormat="1" x14ac:dyDescent="0.25">
      <c r="A30" s="53"/>
      <c r="B30" s="54"/>
      <c r="C30" s="54"/>
      <c r="D30" s="56"/>
      <c r="E30" s="56"/>
      <c r="F30" s="56"/>
      <c r="G30" s="57"/>
      <c r="H30" s="53"/>
      <c r="I30" s="54"/>
      <c r="J30" s="54"/>
    </row>
    <row r="31" spans="1:10" s="88" customFormat="1" x14ac:dyDescent="0.25">
      <c r="A31" s="53"/>
      <c r="B31" s="54"/>
      <c r="C31" s="54"/>
      <c r="D31" s="56"/>
      <c r="E31" s="56"/>
      <c r="F31" s="56"/>
      <c r="G31" s="57"/>
      <c r="H31" s="53"/>
      <c r="I31" s="54"/>
      <c r="J31" s="54"/>
    </row>
  </sheetData>
  <mergeCells count="1"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I29" sqref="I29"/>
    </sheetView>
  </sheetViews>
  <sheetFormatPr defaultColWidth="8.8984375" defaultRowHeight="13.85" x14ac:dyDescent="0.25"/>
  <cols>
    <col min="1" max="1" width="38.09765625" style="54" customWidth="1"/>
    <col min="2" max="2" width="35.59765625" style="54" customWidth="1"/>
    <col min="3" max="3" width="15.3984375" style="56" customWidth="1"/>
    <col min="4" max="4" width="13" style="56" customWidth="1"/>
    <col min="5" max="5" width="14.69921875" style="56" customWidth="1"/>
    <col min="6" max="6" width="10.69921875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8.09765625" style="54" customWidth="1"/>
    <col min="258" max="258" width="35.59765625" style="54" customWidth="1"/>
    <col min="259" max="259" width="15.3984375" style="54" customWidth="1"/>
    <col min="260" max="260" width="13" style="54" customWidth="1"/>
    <col min="261" max="261" width="14.69921875" style="54" customWidth="1"/>
    <col min="262" max="262" width="10.69921875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8.09765625" style="54" customWidth="1"/>
    <col min="514" max="514" width="35.59765625" style="54" customWidth="1"/>
    <col min="515" max="515" width="15.3984375" style="54" customWidth="1"/>
    <col min="516" max="516" width="13" style="54" customWidth="1"/>
    <col min="517" max="517" width="14.69921875" style="54" customWidth="1"/>
    <col min="518" max="518" width="10.69921875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8.09765625" style="54" customWidth="1"/>
    <col min="770" max="770" width="35.59765625" style="54" customWidth="1"/>
    <col min="771" max="771" width="15.3984375" style="54" customWidth="1"/>
    <col min="772" max="772" width="13" style="54" customWidth="1"/>
    <col min="773" max="773" width="14.69921875" style="54" customWidth="1"/>
    <col min="774" max="774" width="10.69921875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8.09765625" style="54" customWidth="1"/>
    <col min="1026" max="1026" width="35.59765625" style="54" customWidth="1"/>
    <col min="1027" max="1027" width="15.3984375" style="54" customWidth="1"/>
    <col min="1028" max="1028" width="13" style="54" customWidth="1"/>
    <col min="1029" max="1029" width="14.69921875" style="54" customWidth="1"/>
    <col min="1030" max="1030" width="10.69921875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8.09765625" style="54" customWidth="1"/>
    <col min="1282" max="1282" width="35.59765625" style="54" customWidth="1"/>
    <col min="1283" max="1283" width="15.3984375" style="54" customWidth="1"/>
    <col min="1284" max="1284" width="13" style="54" customWidth="1"/>
    <col min="1285" max="1285" width="14.69921875" style="54" customWidth="1"/>
    <col min="1286" max="1286" width="10.69921875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8.09765625" style="54" customWidth="1"/>
    <col min="1538" max="1538" width="35.59765625" style="54" customWidth="1"/>
    <col min="1539" max="1539" width="15.3984375" style="54" customWidth="1"/>
    <col min="1540" max="1540" width="13" style="54" customWidth="1"/>
    <col min="1541" max="1541" width="14.69921875" style="54" customWidth="1"/>
    <col min="1542" max="1542" width="10.69921875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8.09765625" style="54" customWidth="1"/>
    <col min="1794" max="1794" width="35.59765625" style="54" customWidth="1"/>
    <col min="1795" max="1795" width="15.3984375" style="54" customWidth="1"/>
    <col min="1796" max="1796" width="13" style="54" customWidth="1"/>
    <col min="1797" max="1797" width="14.69921875" style="54" customWidth="1"/>
    <col min="1798" max="1798" width="10.69921875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8.09765625" style="54" customWidth="1"/>
    <col min="2050" max="2050" width="35.59765625" style="54" customWidth="1"/>
    <col min="2051" max="2051" width="15.3984375" style="54" customWidth="1"/>
    <col min="2052" max="2052" width="13" style="54" customWidth="1"/>
    <col min="2053" max="2053" width="14.69921875" style="54" customWidth="1"/>
    <col min="2054" max="2054" width="10.69921875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8.09765625" style="54" customWidth="1"/>
    <col min="2306" max="2306" width="35.59765625" style="54" customWidth="1"/>
    <col min="2307" max="2307" width="15.3984375" style="54" customWidth="1"/>
    <col min="2308" max="2308" width="13" style="54" customWidth="1"/>
    <col min="2309" max="2309" width="14.69921875" style="54" customWidth="1"/>
    <col min="2310" max="2310" width="10.69921875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8.09765625" style="54" customWidth="1"/>
    <col min="2562" max="2562" width="35.59765625" style="54" customWidth="1"/>
    <col min="2563" max="2563" width="15.3984375" style="54" customWidth="1"/>
    <col min="2564" max="2564" width="13" style="54" customWidth="1"/>
    <col min="2565" max="2565" width="14.69921875" style="54" customWidth="1"/>
    <col min="2566" max="2566" width="10.69921875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8.09765625" style="54" customWidth="1"/>
    <col min="2818" max="2818" width="35.59765625" style="54" customWidth="1"/>
    <col min="2819" max="2819" width="15.3984375" style="54" customWidth="1"/>
    <col min="2820" max="2820" width="13" style="54" customWidth="1"/>
    <col min="2821" max="2821" width="14.69921875" style="54" customWidth="1"/>
    <col min="2822" max="2822" width="10.69921875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8.09765625" style="54" customWidth="1"/>
    <col min="3074" max="3074" width="35.59765625" style="54" customWidth="1"/>
    <col min="3075" max="3075" width="15.3984375" style="54" customWidth="1"/>
    <col min="3076" max="3076" width="13" style="54" customWidth="1"/>
    <col min="3077" max="3077" width="14.69921875" style="54" customWidth="1"/>
    <col min="3078" max="3078" width="10.69921875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8.09765625" style="54" customWidth="1"/>
    <col min="3330" max="3330" width="35.59765625" style="54" customWidth="1"/>
    <col min="3331" max="3331" width="15.3984375" style="54" customWidth="1"/>
    <col min="3332" max="3332" width="13" style="54" customWidth="1"/>
    <col min="3333" max="3333" width="14.69921875" style="54" customWidth="1"/>
    <col min="3334" max="3334" width="10.69921875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8.09765625" style="54" customWidth="1"/>
    <col min="3586" max="3586" width="35.59765625" style="54" customWidth="1"/>
    <col min="3587" max="3587" width="15.3984375" style="54" customWidth="1"/>
    <col min="3588" max="3588" width="13" style="54" customWidth="1"/>
    <col min="3589" max="3589" width="14.69921875" style="54" customWidth="1"/>
    <col min="3590" max="3590" width="10.69921875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8.09765625" style="54" customWidth="1"/>
    <col min="3842" max="3842" width="35.59765625" style="54" customWidth="1"/>
    <col min="3843" max="3843" width="15.3984375" style="54" customWidth="1"/>
    <col min="3844" max="3844" width="13" style="54" customWidth="1"/>
    <col min="3845" max="3845" width="14.69921875" style="54" customWidth="1"/>
    <col min="3846" max="3846" width="10.69921875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8.09765625" style="54" customWidth="1"/>
    <col min="4098" max="4098" width="35.59765625" style="54" customWidth="1"/>
    <col min="4099" max="4099" width="15.3984375" style="54" customWidth="1"/>
    <col min="4100" max="4100" width="13" style="54" customWidth="1"/>
    <col min="4101" max="4101" width="14.69921875" style="54" customWidth="1"/>
    <col min="4102" max="4102" width="10.69921875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8.09765625" style="54" customWidth="1"/>
    <col min="4354" max="4354" width="35.59765625" style="54" customWidth="1"/>
    <col min="4355" max="4355" width="15.3984375" style="54" customWidth="1"/>
    <col min="4356" max="4356" width="13" style="54" customWidth="1"/>
    <col min="4357" max="4357" width="14.69921875" style="54" customWidth="1"/>
    <col min="4358" max="4358" width="10.69921875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8.09765625" style="54" customWidth="1"/>
    <col min="4610" max="4610" width="35.59765625" style="54" customWidth="1"/>
    <col min="4611" max="4611" width="15.3984375" style="54" customWidth="1"/>
    <col min="4612" max="4612" width="13" style="54" customWidth="1"/>
    <col min="4613" max="4613" width="14.69921875" style="54" customWidth="1"/>
    <col min="4614" max="4614" width="10.69921875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8.09765625" style="54" customWidth="1"/>
    <col min="4866" max="4866" width="35.59765625" style="54" customWidth="1"/>
    <col min="4867" max="4867" width="15.3984375" style="54" customWidth="1"/>
    <col min="4868" max="4868" width="13" style="54" customWidth="1"/>
    <col min="4869" max="4869" width="14.69921875" style="54" customWidth="1"/>
    <col min="4870" max="4870" width="10.69921875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8.09765625" style="54" customWidth="1"/>
    <col min="5122" max="5122" width="35.59765625" style="54" customWidth="1"/>
    <col min="5123" max="5123" width="15.3984375" style="54" customWidth="1"/>
    <col min="5124" max="5124" width="13" style="54" customWidth="1"/>
    <col min="5125" max="5125" width="14.69921875" style="54" customWidth="1"/>
    <col min="5126" max="5126" width="10.69921875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8.09765625" style="54" customWidth="1"/>
    <col min="5378" max="5378" width="35.59765625" style="54" customWidth="1"/>
    <col min="5379" max="5379" width="15.3984375" style="54" customWidth="1"/>
    <col min="5380" max="5380" width="13" style="54" customWidth="1"/>
    <col min="5381" max="5381" width="14.69921875" style="54" customWidth="1"/>
    <col min="5382" max="5382" width="10.69921875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8.09765625" style="54" customWidth="1"/>
    <col min="5634" max="5634" width="35.59765625" style="54" customWidth="1"/>
    <col min="5635" max="5635" width="15.3984375" style="54" customWidth="1"/>
    <col min="5636" max="5636" width="13" style="54" customWidth="1"/>
    <col min="5637" max="5637" width="14.69921875" style="54" customWidth="1"/>
    <col min="5638" max="5638" width="10.69921875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8.09765625" style="54" customWidth="1"/>
    <col min="5890" max="5890" width="35.59765625" style="54" customWidth="1"/>
    <col min="5891" max="5891" width="15.3984375" style="54" customWidth="1"/>
    <col min="5892" max="5892" width="13" style="54" customWidth="1"/>
    <col min="5893" max="5893" width="14.69921875" style="54" customWidth="1"/>
    <col min="5894" max="5894" width="10.69921875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8.09765625" style="54" customWidth="1"/>
    <col min="6146" max="6146" width="35.59765625" style="54" customWidth="1"/>
    <col min="6147" max="6147" width="15.3984375" style="54" customWidth="1"/>
    <col min="6148" max="6148" width="13" style="54" customWidth="1"/>
    <col min="6149" max="6149" width="14.69921875" style="54" customWidth="1"/>
    <col min="6150" max="6150" width="10.69921875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8.09765625" style="54" customWidth="1"/>
    <col min="6402" max="6402" width="35.59765625" style="54" customWidth="1"/>
    <col min="6403" max="6403" width="15.3984375" style="54" customWidth="1"/>
    <col min="6404" max="6404" width="13" style="54" customWidth="1"/>
    <col min="6405" max="6405" width="14.69921875" style="54" customWidth="1"/>
    <col min="6406" max="6406" width="10.69921875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8.09765625" style="54" customWidth="1"/>
    <col min="6658" max="6658" width="35.59765625" style="54" customWidth="1"/>
    <col min="6659" max="6659" width="15.3984375" style="54" customWidth="1"/>
    <col min="6660" max="6660" width="13" style="54" customWidth="1"/>
    <col min="6661" max="6661" width="14.69921875" style="54" customWidth="1"/>
    <col min="6662" max="6662" width="10.69921875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8.09765625" style="54" customWidth="1"/>
    <col min="6914" max="6914" width="35.59765625" style="54" customWidth="1"/>
    <col min="6915" max="6915" width="15.3984375" style="54" customWidth="1"/>
    <col min="6916" max="6916" width="13" style="54" customWidth="1"/>
    <col min="6917" max="6917" width="14.69921875" style="54" customWidth="1"/>
    <col min="6918" max="6918" width="10.69921875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8.09765625" style="54" customWidth="1"/>
    <col min="7170" max="7170" width="35.59765625" style="54" customWidth="1"/>
    <col min="7171" max="7171" width="15.3984375" style="54" customWidth="1"/>
    <col min="7172" max="7172" width="13" style="54" customWidth="1"/>
    <col min="7173" max="7173" width="14.69921875" style="54" customWidth="1"/>
    <col min="7174" max="7174" width="10.69921875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8.09765625" style="54" customWidth="1"/>
    <col min="7426" max="7426" width="35.59765625" style="54" customWidth="1"/>
    <col min="7427" max="7427" width="15.3984375" style="54" customWidth="1"/>
    <col min="7428" max="7428" width="13" style="54" customWidth="1"/>
    <col min="7429" max="7429" width="14.69921875" style="54" customWidth="1"/>
    <col min="7430" max="7430" width="10.69921875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8.09765625" style="54" customWidth="1"/>
    <col min="7682" max="7682" width="35.59765625" style="54" customWidth="1"/>
    <col min="7683" max="7683" width="15.3984375" style="54" customWidth="1"/>
    <col min="7684" max="7684" width="13" style="54" customWidth="1"/>
    <col min="7685" max="7685" width="14.69921875" style="54" customWidth="1"/>
    <col min="7686" max="7686" width="10.69921875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8.09765625" style="54" customWidth="1"/>
    <col min="7938" max="7938" width="35.59765625" style="54" customWidth="1"/>
    <col min="7939" max="7939" width="15.3984375" style="54" customWidth="1"/>
    <col min="7940" max="7940" width="13" style="54" customWidth="1"/>
    <col min="7941" max="7941" width="14.69921875" style="54" customWidth="1"/>
    <col min="7942" max="7942" width="10.69921875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8.09765625" style="54" customWidth="1"/>
    <col min="8194" max="8194" width="35.59765625" style="54" customWidth="1"/>
    <col min="8195" max="8195" width="15.3984375" style="54" customWidth="1"/>
    <col min="8196" max="8196" width="13" style="54" customWidth="1"/>
    <col min="8197" max="8197" width="14.69921875" style="54" customWidth="1"/>
    <col min="8198" max="8198" width="10.69921875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8.09765625" style="54" customWidth="1"/>
    <col min="8450" max="8450" width="35.59765625" style="54" customWidth="1"/>
    <col min="8451" max="8451" width="15.3984375" style="54" customWidth="1"/>
    <col min="8452" max="8452" width="13" style="54" customWidth="1"/>
    <col min="8453" max="8453" width="14.69921875" style="54" customWidth="1"/>
    <col min="8454" max="8454" width="10.69921875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8.09765625" style="54" customWidth="1"/>
    <col min="8706" max="8706" width="35.59765625" style="54" customWidth="1"/>
    <col min="8707" max="8707" width="15.3984375" style="54" customWidth="1"/>
    <col min="8708" max="8708" width="13" style="54" customWidth="1"/>
    <col min="8709" max="8709" width="14.69921875" style="54" customWidth="1"/>
    <col min="8710" max="8710" width="10.69921875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8.09765625" style="54" customWidth="1"/>
    <col min="8962" max="8962" width="35.59765625" style="54" customWidth="1"/>
    <col min="8963" max="8963" width="15.3984375" style="54" customWidth="1"/>
    <col min="8964" max="8964" width="13" style="54" customWidth="1"/>
    <col min="8965" max="8965" width="14.69921875" style="54" customWidth="1"/>
    <col min="8966" max="8966" width="10.69921875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8.09765625" style="54" customWidth="1"/>
    <col min="9218" max="9218" width="35.59765625" style="54" customWidth="1"/>
    <col min="9219" max="9219" width="15.3984375" style="54" customWidth="1"/>
    <col min="9220" max="9220" width="13" style="54" customWidth="1"/>
    <col min="9221" max="9221" width="14.69921875" style="54" customWidth="1"/>
    <col min="9222" max="9222" width="10.69921875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8.09765625" style="54" customWidth="1"/>
    <col min="9474" max="9474" width="35.59765625" style="54" customWidth="1"/>
    <col min="9475" max="9475" width="15.3984375" style="54" customWidth="1"/>
    <col min="9476" max="9476" width="13" style="54" customWidth="1"/>
    <col min="9477" max="9477" width="14.69921875" style="54" customWidth="1"/>
    <col min="9478" max="9478" width="10.69921875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8.09765625" style="54" customWidth="1"/>
    <col min="9730" max="9730" width="35.59765625" style="54" customWidth="1"/>
    <col min="9731" max="9731" width="15.3984375" style="54" customWidth="1"/>
    <col min="9732" max="9732" width="13" style="54" customWidth="1"/>
    <col min="9733" max="9733" width="14.69921875" style="54" customWidth="1"/>
    <col min="9734" max="9734" width="10.69921875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8.09765625" style="54" customWidth="1"/>
    <col min="9986" max="9986" width="35.59765625" style="54" customWidth="1"/>
    <col min="9987" max="9987" width="15.3984375" style="54" customWidth="1"/>
    <col min="9988" max="9988" width="13" style="54" customWidth="1"/>
    <col min="9989" max="9989" width="14.69921875" style="54" customWidth="1"/>
    <col min="9990" max="9990" width="10.69921875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8.09765625" style="54" customWidth="1"/>
    <col min="10242" max="10242" width="35.59765625" style="54" customWidth="1"/>
    <col min="10243" max="10243" width="15.3984375" style="54" customWidth="1"/>
    <col min="10244" max="10244" width="13" style="54" customWidth="1"/>
    <col min="10245" max="10245" width="14.69921875" style="54" customWidth="1"/>
    <col min="10246" max="10246" width="10.69921875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8.09765625" style="54" customWidth="1"/>
    <col min="10498" max="10498" width="35.59765625" style="54" customWidth="1"/>
    <col min="10499" max="10499" width="15.3984375" style="54" customWidth="1"/>
    <col min="10500" max="10500" width="13" style="54" customWidth="1"/>
    <col min="10501" max="10501" width="14.69921875" style="54" customWidth="1"/>
    <col min="10502" max="10502" width="10.69921875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8.09765625" style="54" customWidth="1"/>
    <col min="10754" max="10754" width="35.59765625" style="54" customWidth="1"/>
    <col min="10755" max="10755" width="15.3984375" style="54" customWidth="1"/>
    <col min="10756" max="10756" width="13" style="54" customWidth="1"/>
    <col min="10757" max="10757" width="14.69921875" style="54" customWidth="1"/>
    <col min="10758" max="10758" width="10.69921875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8.09765625" style="54" customWidth="1"/>
    <col min="11010" max="11010" width="35.59765625" style="54" customWidth="1"/>
    <col min="11011" max="11011" width="15.3984375" style="54" customWidth="1"/>
    <col min="11012" max="11012" width="13" style="54" customWidth="1"/>
    <col min="11013" max="11013" width="14.69921875" style="54" customWidth="1"/>
    <col min="11014" max="11014" width="10.69921875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8.09765625" style="54" customWidth="1"/>
    <col min="11266" max="11266" width="35.59765625" style="54" customWidth="1"/>
    <col min="11267" max="11267" width="15.3984375" style="54" customWidth="1"/>
    <col min="11268" max="11268" width="13" style="54" customWidth="1"/>
    <col min="11269" max="11269" width="14.69921875" style="54" customWidth="1"/>
    <col min="11270" max="11270" width="10.69921875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8.09765625" style="54" customWidth="1"/>
    <col min="11522" max="11522" width="35.59765625" style="54" customWidth="1"/>
    <col min="11523" max="11523" width="15.3984375" style="54" customWidth="1"/>
    <col min="11524" max="11524" width="13" style="54" customWidth="1"/>
    <col min="11525" max="11525" width="14.69921875" style="54" customWidth="1"/>
    <col min="11526" max="11526" width="10.69921875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8.09765625" style="54" customWidth="1"/>
    <col min="11778" max="11778" width="35.59765625" style="54" customWidth="1"/>
    <col min="11779" max="11779" width="15.3984375" style="54" customWidth="1"/>
    <col min="11780" max="11780" width="13" style="54" customWidth="1"/>
    <col min="11781" max="11781" width="14.69921875" style="54" customWidth="1"/>
    <col min="11782" max="11782" width="10.69921875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8.09765625" style="54" customWidth="1"/>
    <col min="12034" max="12034" width="35.59765625" style="54" customWidth="1"/>
    <col min="12035" max="12035" width="15.3984375" style="54" customWidth="1"/>
    <col min="12036" max="12036" width="13" style="54" customWidth="1"/>
    <col min="12037" max="12037" width="14.69921875" style="54" customWidth="1"/>
    <col min="12038" max="12038" width="10.69921875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8.09765625" style="54" customWidth="1"/>
    <col min="12290" max="12290" width="35.59765625" style="54" customWidth="1"/>
    <col min="12291" max="12291" width="15.3984375" style="54" customWidth="1"/>
    <col min="12292" max="12292" width="13" style="54" customWidth="1"/>
    <col min="12293" max="12293" width="14.69921875" style="54" customWidth="1"/>
    <col min="12294" max="12294" width="10.69921875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8.09765625" style="54" customWidth="1"/>
    <col min="12546" max="12546" width="35.59765625" style="54" customWidth="1"/>
    <col min="12547" max="12547" width="15.3984375" style="54" customWidth="1"/>
    <col min="12548" max="12548" width="13" style="54" customWidth="1"/>
    <col min="12549" max="12549" width="14.69921875" style="54" customWidth="1"/>
    <col min="12550" max="12550" width="10.69921875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8.09765625" style="54" customWidth="1"/>
    <col min="12802" max="12802" width="35.59765625" style="54" customWidth="1"/>
    <col min="12803" max="12803" width="15.3984375" style="54" customWidth="1"/>
    <col min="12804" max="12804" width="13" style="54" customWidth="1"/>
    <col min="12805" max="12805" width="14.69921875" style="54" customWidth="1"/>
    <col min="12806" max="12806" width="10.69921875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8.09765625" style="54" customWidth="1"/>
    <col min="13058" max="13058" width="35.59765625" style="54" customWidth="1"/>
    <col min="13059" max="13059" width="15.3984375" style="54" customWidth="1"/>
    <col min="13060" max="13060" width="13" style="54" customWidth="1"/>
    <col min="13061" max="13061" width="14.69921875" style="54" customWidth="1"/>
    <col min="13062" max="13062" width="10.69921875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8.09765625" style="54" customWidth="1"/>
    <col min="13314" max="13314" width="35.59765625" style="54" customWidth="1"/>
    <col min="13315" max="13315" width="15.3984375" style="54" customWidth="1"/>
    <col min="13316" max="13316" width="13" style="54" customWidth="1"/>
    <col min="13317" max="13317" width="14.69921875" style="54" customWidth="1"/>
    <col min="13318" max="13318" width="10.69921875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8.09765625" style="54" customWidth="1"/>
    <col min="13570" max="13570" width="35.59765625" style="54" customWidth="1"/>
    <col min="13571" max="13571" width="15.3984375" style="54" customWidth="1"/>
    <col min="13572" max="13572" width="13" style="54" customWidth="1"/>
    <col min="13573" max="13573" width="14.69921875" style="54" customWidth="1"/>
    <col min="13574" max="13574" width="10.69921875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8.09765625" style="54" customWidth="1"/>
    <col min="13826" max="13826" width="35.59765625" style="54" customWidth="1"/>
    <col min="13827" max="13827" width="15.3984375" style="54" customWidth="1"/>
    <col min="13828" max="13828" width="13" style="54" customWidth="1"/>
    <col min="13829" max="13829" width="14.69921875" style="54" customWidth="1"/>
    <col min="13830" max="13830" width="10.69921875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8.09765625" style="54" customWidth="1"/>
    <col min="14082" max="14082" width="35.59765625" style="54" customWidth="1"/>
    <col min="14083" max="14083" width="15.3984375" style="54" customWidth="1"/>
    <col min="14084" max="14084" width="13" style="54" customWidth="1"/>
    <col min="14085" max="14085" width="14.69921875" style="54" customWidth="1"/>
    <col min="14086" max="14086" width="10.69921875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8.09765625" style="54" customWidth="1"/>
    <col min="14338" max="14338" width="35.59765625" style="54" customWidth="1"/>
    <col min="14339" max="14339" width="15.3984375" style="54" customWidth="1"/>
    <col min="14340" max="14340" width="13" style="54" customWidth="1"/>
    <col min="14341" max="14341" width="14.69921875" style="54" customWidth="1"/>
    <col min="14342" max="14342" width="10.69921875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8.09765625" style="54" customWidth="1"/>
    <col min="14594" max="14594" width="35.59765625" style="54" customWidth="1"/>
    <col min="14595" max="14595" width="15.3984375" style="54" customWidth="1"/>
    <col min="14596" max="14596" width="13" style="54" customWidth="1"/>
    <col min="14597" max="14597" width="14.69921875" style="54" customWidth="1"/>
    <col min="14598" max="14598" width="10.69921875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8.09765625" style="54" customWidth="1"/>
    <col min="14850" max="14850" width="35.59765625" style="54" customWidth="1"/>
    <col min="14851" max="14851" width="15.3984375" style="54" customWidth="1"/>
    <col min="14852" max="14852" width="13" style="54" customWidth="1"/>
    <col min="14853" max="14853" width="14.69921875" style="54" customWidth="1"/>
    <col min="14854" max="14854" width="10.69921875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8.09765625" style="54" customWidth="1"/>
    <col min="15106" max="15106" width="35.59765625" style="54" customWidth="1"/>
    <col min="15107" max="15107" width="15.3984375" style="54" customWidth="1"/>
    <col min="15108" max="15108" width="13" style="54" customWidth="1"/>
    <col min="15109" max="15109" width="14.69921875" style="54" customWidth="1"/>
    <col min="15110" max="15110" width="10.69921875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8.09765625" style="54" customWidth="1"/>
    <col min="15362" max="15362" width="35.59765625" style="54" customWidth="1"/>
    <col min="15363" max="15363" width="15.3984375" style="54" customWidth="1"/>
    <col min="15364" max="15364" width="13" style="54" customWidth="1"/>
    <col min="15365" max="15365" width="14.69921875" style="54" customWidth="1"/>
    <col min="15366" max="15366" width="10.69921875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8.09765625" style="54" customWidth="1"/>
    <col min="15618" max="15618" width="35.59765625" style="54" customWidth="1"/>
    <col min="15619" max="15619" width="15.3984375" style="54" customWidth="1"/>
    <col min="15620" max="15620" width="13" style="54" customWidth="1"/>
    <col min="15621" max="15621" width="14.69921875" style="54" customWidth="1"/>
    <col min="15622" max="15622" width="10.69921875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8.09765625" style="54" customWidth="1"/>
    <col min="15874" max="15874" width="35.59765625" style="54" customWidth="1"/>
    <col min="15875" max="15875" width="15.3984375" style="54" customWidth="1"/>
    <col min="15876" max="15876" width="13" style="54" customWidth="1"/>
    <col min="15877" max="15877" width="14.69921875" style="54" customWidth="1"/>
    <col min="15878" max="15878" width="10.69921875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8.09765625" style="54" customWidth="1"/>
    <col min="16130" max="16130" width="35.59765625" style="54" customWidth="1"/>
    <col min="16131" max="16131" width="15.3984375" style="54" customWidth="1"/>
    <col min="16132" max="16132" width="13" style="54" customWidth="1"/>
    <col min="16133" max="16133" width="14.69921875" style="54" customWidth="1"/>
    <col min="16134" max="16134" width="10.69921875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8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8" ht="15.7" customHeight="1" x14ac:dyDescent="0.25">
      <c r="B2" s="55">
        <v>43678</v>
      </c>
    </row>
    <row r="3" spans="1:8" ht="15.7" customHeight="1" x14ac:dyDescent="0.25">
      <c r="B3" s="55"/>
    </row>
    <row r="4" spans="1:8" ht="15" customHeight="1" x14ac:dyDescent="0.3">
      <c r="A4" s="58" t="s">
        <v>196</v>
      </c>
      <c r="C4" s="59" t="s">
        <v>2</v>
      </c>
      <c r="D4" s="59" t="s">
        <v>3</v>
      </c>
      <c r="E4" s="59" t="s">
        <v>4</v>
      </c>
      <c r="F4" s="60" t="s">
        <v>5</v>
      </c>
    </row>
    <row r="5" spans="1:8" ht="15" customHeight="1" x14ac:dyDescent="0.25">
      <c r="A5" s="61" t="s">
        <v>6</v>
      </c>
      <c r="B5" s="54" t="s">
        <v>7</v>
      </c>
      <c r="C5" s="62">
        <v>614</v>
      </c>
      <c r="D5" s="62"/>
      <c r="E5" s="62">
        <v>614</v>
      </c>
      <c r="F5" s="57" t="s">
        <v>8</v>
      </c>
    </row>
    <row r="6" spans="1:8" ht="15" customHeight="1" x14ac:dyDescent="0.25">
      <c r="A6" s="61" t="s">
        <v>12</v>
      </c>
      <c r="B6" s="54" t="s">
        <v>13</v>
      </c>
      <c r="C6" s="62">
        <v>18.079999999999998</v>
      </c>
      <c r="D6" s="62">
        <v>3.61</v>
      </c>
      <c r="E6" s="62">
        <v>21.69</v>
      </c>
      <c r="F6" s="57" t="s">
        <v>8</v>
      </c>
      <c r="G6" s="63"/>
    </row>
    <row r="7" spans="1:8" ht="15" customHeight="1" x14ac:dyDescent="0.25">
      <c r="A7" s="61" t="s">
        <v>12</v>
      </c>
      <c r="B7" s="54" t="s">
        <v>13</v>
      </c>
      <c r="C7" s="62">
        <v>55.06</v>
      </c>
      <c r="D7" s="62">
        <v>11.01</v>
      </c>
      <c r="E7" s="62">
        <v>66.069999999999993</v>
      </c>
      <c r="F7" s="57" t="s">
        <v>8</v>
      </c>
      <c r="G7" s="63"/>
    </row>
    <row r="8" spans="1:8" ht="15" customHeight="1" x14ac:dyDescent="0.25">
      <c r="A8" s="61" t="s">
        <v>32</v>
      </c>
      <c r="B8" s="54" t="s">
        <v>17</v>
      </c>
      <c r="C8" s="62">
        <v>18</v>
      </c>
      <c r="D8" s="62">
        <v>3.6</v>
      </c>
      <c r="E8" s="62">
        <v>21.6</v>
      </c>
      <c r="F8" s="57" t="s">
        <v>8</v>
      </c>
      <c r="G8" s="63"/>
    </row>
    <row r="9" spans="1:8" ht="15" customHeight="1" x14ac:dyDescent="0.25">
      <c r="A9" s="61" t="s">
        <v>337</v>
      </c>
      <c r="B9" s="54" t="s">
        <v>338</v>
      </c>
      <c r="C9" s="62">
        <v>250</v>
      </c>
      <c r="D9" s="62">
        <v>50</v>
      </c>
      <c r="E9" s="62">
        <v>300</v>
      </c>
      <c r="F9" s="57">
        <v>203469</v>
      </c>
      <c r="G9" s="63"/>
    </row>
    <row r="10" spans="1:8" ht="15" customHeight="1" x14ac:dyDescent="0.25">
      <c r="A10" s="61" t="s">
        <v>73</v>
      </c>
      <c r="B10" s="54" t="s">
        <v>339</v>
      </c>
      <c r="C10" s="62">
        <v>79.34</v>
      </c>
      <c r="D10" s="62">
        <v>15.87</v>
      </c>
      <c r="E10" s="62">
        <v>95.21</v>
      </c>
      <c r="F10" s="57">
        <v>203470</v>
      </c>
      <c r="G10" s="63"/>
    </row>
    <row r="11" spans="1:8" ht="15" customHeight="1" x14ac:dyDescent="0.25">
      <c r="A11" s="61" t="s">
        <v>18</v>
      </c>
      <c r="B11" s="54" t="s">
        <v>340</v>
      </c>
      <c r="C11" s="62">
        <v>70</v>
      </c>
      <c r="D11" s="62"/>
      <c r="E11" s="62">
        <v>70</v>
      </c>
      <c r="F11" s="57">
        <v>203471</v>
      </c>
      <c r="G11" s="63"/>
    </row>
    <row r="12" spans="1:8" ht="15" customHeight="1" x14ac:dyDescent="0.25">
      <c r="C12" s="64">
        <f>SUM(C5:C11)</f>
        <v>1104.48</v>
      </c>
      <c r="D12" s="64">
        <f>SUM(D5:D11)</f>
        <v>84.09</v>
      </c>
      <c r="E12" s="64">
        <f>SUM(E5:E11)</f>
        <v>1188.57</v>
      </c>
      <c r="H12" s="54" t="s">
        <v>22</v>
      </c>
    </row>
    <row r="13" spans="1:8" ht="15" customHeight="1" x14ac:dyDescent="0.25">
      <c r="C13" s="65"/>
      <c r="D13" s="65"/>
      <c r="E13" s="65"/>
    </row>
    <row r="14" spans="1:8" ht="15" customHeight="1" x14ac:dyDescent="0.3">
      <c r="A14" s="58" t="s">
        <v>197</v>
      </c>
      <c r="C14" s="66"/>
      <c r="D14" s="66"/>
      <c r="E14" s="66"/>
    </row>
    <row r="15" spans="1:8" ht="15" customHeight="1" x14ac:dyDescent="0.25">
      <c r="A15" s="61" t="s">
        <v>26</v>
      </c>
      <c r="B15" s="54" t="s">
        <v>27</v>
      </c>
      <c r="C15" s="62">
        <v>8.31</v>
      </c>
      <c r="D15" s="62"/>
      <c r="E15" s="62">
        <v>8.31</v>
      </c>
      <c r="F15" s="57" t="s">
        <v>8</v>
      </c>
    </row>
    <row r="16" spans="1:8" ht="15" customHeight="1" x14ac:dyDescent="0.25">
      <c r="A16" s="61" t="s">
        <v>28</v>
      </c>
      <c r="B16" s="54" t="s">
        <v>29</v>
      </c>
      <c r="C16" s="62">
        <v>29.92</v>
      </c>
      <c r="D16" s="62">
        <v>5.99</v>
      </c>
      <c r="E16" s="62">
        <v>35.909999999999997</v>
      </c>
      <c r="F16" s="57">
        <v>203472</v>
      </c>
      <c r="G16" s="63"/>
    </row>
    <row r="17" spans="1:7" ht="15" customHeight="1" x14ac:dyDescent="0.25">
      <c r="A17" s="54" t="s">
        <v>30</v>
      </c>
      <c r="B17" s="54" t="s">
        <v>31</v>
      </c>
      <c r="C17" s="62">
        <v>76.180000000000007</v>
      </c>
      <c r="D17" s="62">
        <v>15.24</v>
      </c>
      <c r="E17" s="62">
        <v>91.42</v>
      </c>
      <c r="F17" s="67" t="s">
        <v>8</v>
      </c>
    </row>
    <row r="18" spans="1:7" ht="15" customHeight="1" x14ac:dyDescent="0.25">
      <c r="A18" s="54" t="s">
        <v>238</v>
      </c>
      <c r="B18" s="54" t="s">
        <v>341</v>
      </c>
      <c r="C18" s="62">
        <v>257.5</v>
      </c>
      <c r="D18" s="62">
        <v>51.5</v>
      </c>
      <c r="E18" s="62">
        <v>309</v>
      </c>
      <c r="F18" s="67">
        <v>203473</v>
      </c>
    </row>
    <row r="19" spans="1:7" ht="15" customHeight="1" x14ac:dyDescent="0.25">
      <c r="A19" s="54" t="s">
        <v>32</v>
      </c>
      <c r="B19" s="54" t="s">
        <v>342</v>
      </c>
      <c r="C19" s="62">
        <v>67.63</v>
      </c>
      <c r="D19" s="62">
        <v>13.52</v>
      </c>
      <c r="E19" s="62">
        <v>81.150000000000006</v>
      </c>
      <c r="F19" s="67" t="s">
        <v>8</v>
      </c>
      <c r="G19" s="63"/>
    </row>
    <row r="20" spans="1:7" ht="15" customHeight="1" x14ac:dyDescent="0.25">
      <c r="A20" s="61" t="s">
        <v>343</v>
      </c>
      <c r="B20" s="54" t="s">
        <v>141</v>
      </c>
      <c r="C20" s="62">
        <v>228.8</v>
      </c>
      <c r="D20" s="62">
        <v>45.76</v>
      </c>
      <c r="E20" s="62">
        <v>274.56</v>
      </c>
      <c r="F20" s="67" t="s">
        <v>8</v>
      </c>
      <c r="G20" s="63"/>
    </row>
    <row r="21" spans="1:7" ht="15" customHeight="1" x14ac:dyDescent="0.25">
      <c r="C21" s="64">
        <f>SUM(C15:C20)</f>
        <v>668.34</v>
      </c>
      <c r="D21" s="64">
        <f>SUM(D15:D20)</f>
        <v>132.01</v>
      </c>
      <c r="E21" s="64">
        <f>SUM(E15:E20)</f>
        <v>800.34999999999991</v>
      </c>
    </row>
    <row r="22" spans="1:7" ht="15" customHeight="1" x14ac:dyDescent="0.25">
      <c r="C22" s="65"/>
      <c r="D22" s="65"/>
      <c r="E22" s="65"/>
    </row>
    <row r="23" spans="1:7" ht="15" customHeight="1" x14ac:dyDescent="0.3">
      <c r="A23" s="58" t="s">
        <v>208</v>
      </c>
      <c r="C23" s="66"/>
      <c r="D23" s="66"/>
      <c r="E23" s="66"/>
    </row>
    <row r="24" spans="1:7" ht="15" customHeight="1" x14ac:dyDescent="0.25">
      <c r="A24" s="61" t="s">
        <v>6</v>
      </c>
      <c r="B24" s="54" t="s">
        <v>7</v>
      </c>
      <c r="C24" s="66">
        <v>466</v>
      </c>
      <c r="D24" s="66"/>
      <c r="E24" s="66">
        <v>466</v>
      </c>
      <c r="F24" s="57" t="s">
        <v>8</v>
      </c>
    </row>
    <row r="25" spans="1:7" ht="15" customHeight="1" x14ac:dyDescent="0.25">
      <c r="A25" s="61" t="s">
        <v>12</v>
      </c>
      <c r="B25" s="54" t="s">
        <v>13</v>
      </c>
      <c r="C25" s="62">
        <v>94.16</v>
      </c>
      <c r="D25" s="62">
        <v>18.829999999999998</v>
      </c>
      <c r="E25" s="62">
        <v>112.99</v>
      </c>
      <c r="F25" s="57" t="s">
        <v>8</v>
      </c>
      <c r="G25" s="63"/>
    </row>
    <row r="26" spans="1:7" ht="15" customHeight="1" x14ac:dyDescent="0.25">
      <c r="A26" s="61" t="s">
        <v>159</v>
      </c>
      <c r="B26" s="54" t="s">
        <v>160</v>
      </c>
      <c r="C26" s="62">
        <v>15</v>
      </c>
      <c r="D26" s="62">
        <v>3</v>
      </c>
      <c r="E26" s="62">
        <v>18</v>
      </c>
      <c r="F26" s="57" t="s">
        <v>8</v>
      </c>
      <c r="G26" s="63"/>
    </row>
    <row r="27" spans="1:7" ht="15" customHeight="1" x14ac:dyDescent="0.25">
      <c r="A27" s="68" t="s">
        <v>41</v>
      </c>
      <c r="B27" s="54" t="s">
        <v>344</v>
      </c>
      <c r="C27" s="62">
        <v>48.15</v>
      </c>
      <c r="D27" s="62">
        <v>2.41</v>
      </c>
      <c r="E27" s="62">
        <v>50.56</v>
      </c>
      <c r="F27" s="57">
        <v>203474</v>
      </c>
      <c r="G27" s="63"/>
    </row>
    <row r="28" spans="1:7" ht="15" customHeight="1" x14ac:dyDescent="0.25">
      <c r="A28" s="68" t="s">
        <v>345</v>
      </c>
      <c r="B28" s="54" t="s">
        <v>129</v>
      </c>
      <c r="C28" s="62">
        <v>245.74</v>
      </c>
      <c r="D28" s="62"/>
      <c r="E28" s="62">
        <v>245.74</v>
      </c>
      <c r="F28" s="57" t="s">
        <v>346</v>
      </c>
      <c r="G28" s="63"/>
    </row>
    <row r="29" spans="1:7" s="69" customFormat="1" ht="15" customHeight="1" x14ac:dyDescent="0.3">
      <c r="B29" s="70"/>
      <c r="C29" s="64">
        <f>SUM(C24:C28)</f>
        <v>869.05</v>
      </c>
      <c r="D29" s="64">
        <f>SUM(D24:D28)</f>
        <v>24.24</v>
      </c>
      <c r="E29" s="64">
        <f>SUM(E24:E28)</f>
        <v>893.29</v>
      </c>
      <c r="F29" s="71"/>
      <c r="G29" s="72"/>
    </row>
    <row r="30" spans="1:7" s="69" customFormat="1" ht="15" customHeight="1" x14ac:dyDescent="0.3">
      <c r="B30" s="70"/>
      <c r="C30" s="65"/>
      <c r="D30" s="65"/>
      <c r="E30" s="65"/>
      <c r="F30" s="71"/>
      <c r="G30" s="72"/>
    </row>
    <row r="31" spans="1:7" ht="15" customHeight="1" x14ac:dyDescent="0.3">
      <c r="A31" s="58" t="s">
        <v>225</v>
      </c>
      <c r="C31" s="66"/>
      <c r="D31" s="66"/>
      <c r="E31" s="66"/>
    </row>
    <row r="32" spans="1:7" ht="15" customHeight="1" x14ac:dyDescent="0.25">
      <c r="A32" s="61" t="s">
        <v>6</v>
      </c>
      <c r="B32" s="54" t="s">
        <v>7</v>
      </c>
      <c r="C32" s="66">
        <v>191</v>
      </c>
      <c r="D32" s="66"/>
      <c r="E32" s="66">
        <v>191</v>
      </c>
      <c r="F32" s="57" t="s">
        <v>8</v>
      </c>
    </row>
    <row r="33" spans="1:7" ht="15" customHeight="1" x14ac:dyDescent="0.25">
      <c r="A33" s="61" t="s">
        <v>45</v>
      </c>
      <c r="B33" s="54" t="s">
        <v>347</v>
      </c>
      <c r="C33" s="62">
        <v>520</v>
      </c>
      <c r="D33" s="62">
        <v>104</v>
      </c>
      <c r="E33" s="62">
        <v>624</v>
      </c>
      <c r="F33" s="57">
        <v>203475</v>
      </c>
      <c r="G33" s="63"/>
    </row>
    <row r="34" spans="1:7" ht="15" customHeight="1" x14ac:dyDescent="0.25">
      <c r="A34" s="61" t="s">
        <v>47</v>
      </c>
      <c r="B34" s="54" t="s">
        <v>348</v>
      </c>
      <c r="C34" s="62">
        <v>165.47</v>
      </c>
      <c r="D34" s="62">
        <v>33.1</v>
      </c>
      <c r="E34" s="62">
        <v>198.57</v>
      </c>
      <c r="F34" s="57">
        <v>203474</v>
      </c>
      <c r="G34" s="63"/>
    </row>
    <row r="35" spans="1:7" ht="15" customHeight="1" x14ac:dyDescent="0.25">
      <c r="A35" s="61" t="s">
        <v>48</v>
      </c>
      <c r="B35" s="54" t="s">
        <v>13</v>
      </c>
      <c r="C35" s="62">
        <v>94.16</v>
      </c>
      <c r="D35" s="62">
        <v>18.829999999999998</v>
      </c>
      <c r="E35" s="62">
        <v>112.99</v>
      </c>
      <c r="F35" s="73" t="s">
        <v>8</v>
      </c>
      <c r="G35" s="63"/>
    </row>
    <row r="36" spans="1:7" ht="15" customHeight="1" x14ac:dyDescent="0.25">
      <c r="A36" s="61" t="s">
        <v>164</v>
      </c>
      <c r="B36" s="54" t="s">
        <v>165</v>
      </c>
      <c r="C36" s="62">
        <v>35</v>
      </c>
      <c r="D36" s="62">
        <v>7</v>
      </c>
      <c r="E36" s="62">
        <v>42</v>
      </c>
      <c r="F36" s="73">
        <v>203476</v>
      </c>
      <c r="G36" s="74"/>
    </row>
    <row r="37" spans="1:7" ht="15" customHeight="1" x14ac:dyDescent="0.25">
      <c r="A37" s="75"/>
      <c r="B37" s="69"/>
      <c r="C37" s="64">
        <f>SUM(C32:C36)</f>
        <v>1005.63</v>
      </c>
      <c r="D37" s="64">
        <f>SUM(D32:D36)</f>
        <v>162.93</v>
      </c>
      <c r="E37" s="64">
        <f>SUM(E32:E36)</f>
        <v>1168.56</v>
      </c>
    </row>
    <row r="38" spans="1:7" ht="15" customHeight="1" x14ac:dyDescent="0.25">
      <c r="A38" s="75"/>
      <c r="B38" s="69"/>
      <c r="C38" s="65"/>
      <c r="D38" s="65"/>
      <c r="E38" s="65"/>
    </row>
    <row r="39" spans="1:7" ht="15" customHeight="1" x14ac:dyDescent="0.3">
      <c r="A39" s="58" t="s">
        <v>228</v>
      </c>
      <c r="C39" s="65"/>
      <c r="D39" s="65"/>
      <c r="E39" s="65"/>
    </row>
    <row r="40" spans="1:7" ht="15" customHeight="1" x14ac:dyDescent="0.25">
      <c r="A40" s="61" t="s">
        <v>173</v>
      </c>
      <c r="B40" s="76" t="s">
        <v>160</v>
      </c>
      <c r="C40" s="65">
        <v>8</v>
      </c>
      <c r="D40" s="65"/>
      <c r="E40" s="65">
        <v>8</v>
      </c>
      <c r="F40" s="57" t="s">
        <v>8</v>
      </c>
    </row>
    <row r="41" spans="1:7" ht="15" customHeight="1" x14ac:dyDescent="0.25">
      <c r="A41" s="61" t="s">
        <v>229</v>
      </c>
      <c r="B41" s="76" t="s">
        <v>230</v>
      </c>
      <c r="C41" s="65">
        <v>28.8</v>
      </c>
      <c r="D41" s="65"/>
      <c r="E41" s="65">
        <v>28.8</v>
      </c>
      <c r="F41" s="57">
        <v>203477</v>
      </c>
    </row>
    <row r="42" spans="1:7" ht="15" customHeight="1" x14ac:dyDescent="0.25">
      <c r="A42" s="61" t="s">
        <v>229</v>
      </c>
      <c r="B42" s="76" t="s">
        <v>230</v>
      </c>
      <c r="C42" s="65">
        <v>28.8</v>
      </c>
      <c r="D42" s="65"/>
      <c r="E42" s="65">
        <v>28.8</v>
      </c>
      <c r="F42" s="57">
        <v>203478</v>
      </c>
    </row>
    <row r="43" spans="1:7" ht="15" customHeight="1" x14ac:dyDescent="0.25">
      <c r="A43" s="61" t="s">
        <v>229</v>
      </c>
      <c r="B43" s="76" t="s">
        <v>230</v>
      </c>
      <c r="C43" s="65">
        <v>115.2</v>
      </c>
      <c r="D43" s="65"/>
      <c r="E43" s="65">
        <v>115.2</v>
      </c>
      <c r="F43" s="57">
        <v>203479</v>
      </c>
    </row>
    <row r="44" spans="1:7" ht="15" customHeight="1" x14ac:dyDescent="0.25">
      <c r="A44" s="61" t="s">
        <v>192</v>
      </c>
      <c r="B44" s="76" t="s">
        <v>230</v>
      </c>
      <c r="C44" s="65">
        <v>86.4</v>
      </c>
      <c r="D44" s="65"/>
      <c r="E44" s="65">
        <v>86.4</v>
      </c>
      <c r="F44" s="57">
        <v>203480</v>
      </c>
    </row>
    <row r="45" spans="1:7" ht="15" customHeight="1" x14ac:dyDescent="0.25">
      <c r="C45" s="64">
        <f>SUM(C40:C44)</f>
        <v>267.20000000000005</v>
      </c>
      <c r="D45" s="64">
        <f>SUM(D40:D44)</f>
        <v>0</v>
      </c>
      <c r="E45" s="64">
        <f>SUM(E40:E44)</f>
        <v>267.20000000000005</v>
      </c>
    </row>
    <row r="46" spans="1:7" ht="15" customHeight="1" x14ac:dyDescent="0.25"/>
    <row r="47" spans="1:7" ht="15" customHeight="1" x14ac:dyDescent="0.3">
      <c r="A47" s="58" t="s">
        <v>240</v>
      </c>
      <c r="B47" s="61"/>
      <c r="C47" s="66"/>
      <c r="D47" s="66"/>
      <c r="E47" s="66"/>
    </row>
    <row r="48" spans="1:7" ht="15" customHeight="1" x14ac:dyDescent="0.25">
      <c r="A48" s="61" t="s">
        <v>6</v>
      </c>
      <c r="B48" s="61" t="s">
        <v>7</v>
      </c>
      <c r="C48" s="66">
        <v>552</v>
      </c>
      <c r="D48" s="66"/>
      <c r="E48" s="66">
        <v>552</v>
      </c>
      <c r="F48" s="57" t="s">
        <v>8</v>
      </c>
    </row>
    <row r="49" spans="1:7" ht="14.25" customHeight="1" x14ac:dyDescent="0.25">
      <c r="A49" s="61" t="s">
        <v>73</v>
      </c>
      <c r="B49" s="61" t="s">
        <v>339</v>
      </c>
      <c r="C49" s="66">
        <v>75.989999999999995</v>
      </c>
      <c r="D49" s="66">
        <v>15.2</v>
      </c>
      <c r="E49" s="66">
        <v>91.19</v>
      </c>
      <c r="F49" s="57">
        <v>203470</v>
      </c>
      <c r="G49" s="63"/>
    </row>
    <row r="50" spans="1:7" ht="14.25" customHeight="1" x14ac:dyDescent="0.25">
      <c r="A50" s="61" t="s">
        <v>349</v>
      </c>
      <c r="B50" s="61" t="s">
        <v>350</v>
      </c>
      <c r="C50" s="66">
        <v>68</v>
      </c>
      <c r="D50" s="66"/>
      <c r="E50" s="66">
        <v>68</v>
      </c>
      <c r="F50" s="57">
        <v>109001</v>
      </c>
      <c r="G50" s="63"/>
    </row>
    <row r="51" spans="1:7" x14ac:dyDescent="0.25">
      <c r="A51" s="61" t="s">
        <v>12</v>
      </c>
      <c r="B51" s="54" t="s">
        <v>75</v>
      </c>
      <c r="C51" s="62">
        <v>18.079999999999998</v>
      </c>
      <c r="D51" s="62">
        <v>3.62</v>
      </c>
      <c r="E51" s="62">
        <v>21.7</v>
      </c>
      <c r="F51" s="57" t="s">
        <v>8</v>
      </c>
      <c r="G51" s="63"/>
    </row>
    <row r="52" spans="1:7" ht="15" customHeight="1" x14ac:dyDescent="0.25">
      <c r="A52" s="61" t="s">
        <v>12</v>
      </c>
      <c r="B52" s="54" t="s">
        <v>75</v>
      </c>
      <c r="C52" s="62">
        <v>55.07</v>
      </c>
      <c r="D52" s="62">
        <v>11.02</v>
      </c>
      <c r="E52" s="62">
        <v>66.09</v>
      </c>
      <c r="F52" s="57" t="s">
        <v>8</v>
      </c>
      <c r="G52" s="63"/>
    </row>
    <row r="53" spans="1:7" ht="15" customHeight="1" x14ac:dyDescent="0.25">
      <c r="A53" s="61" t="s">
        <v>45</v>
      </c>
      <c r="B53" s="61" t="s">
        <v>351</v>
      </c>
      <c r="C53" s="62">
        <v>410</v>
      </c>
      <c r="D53" s="62">
        <v>82</v>
      </c>
      <c r="E53" s="62">
        <v>492</v>
      </c>
      <c r="F53" s="57">
        <v>203475</v>
      </c>
    </row>
    <row r="54" spans="1:7" ht="15" customHeight="1" x14ac:dyDescent="0.25">
      <c r="C54" s="64">
        <f>SUM(C48:C53)</f>
        <v>1179.1400000000001</v>
      </c>
      <c r="D54" s="64">
        <f>SUM(D48:D53)</f>
        <v>111.84</v>
      </c>
      <c r="E54" s="64">
        <f>SUM(E48:E53)</f>
        <v>1290.98</v>
      </c>
    </row>
    <row r="55" spans="1:7" ht="15" customHeight="1" x14ac:dyDescent="0.25">
      <c r="C55" s="65"/>
      <c r="D55" s="65"/>
      <c r="E55" s="65"/>
    </row>
    <row r="56" spans="1:7" ht="15" customHeight="1" x14ac:dyDescent="0.3">
      <c r="A56" s="58" t="s">
        <v>244</v>
      </c>
      <c r="C56" s="66"/>
      <c r="D56" s="66"/>
      <c r="E56" s="66"/>
    </row>
    <row r="57" spans="1:7" ht="15" customHeight="1" x14ac:dyDescent="0.25">
      <c r="A57" s="61" t="s">
        <v>6</v>
      </c>
      <c r="B57" s="54" t="s">
        <v>7</v>
      </c>
      <c r="C57" s="66">
        <v>300</v>
      </c>
      <c r="D57" s="66"/>
      <c r="E57" s="66">
        <v>300</v>
      </c>
      <c r="F57" s="57" t="s">
        <v>8</v>
      </c>
    </row>
    <row r="58" spans="1:7" ht="15" customHeight="1" x14ac:dyDescent="0.25">
      <c r="A58" s="61" t="s">
        <v>6</v>
      </c>
      <c r="B58" s="54" t="s">
        <v>7</v>
      </c>
      <c r="C58" s="66">
        <v>196</v>
      </c>
      <c r="D58" s="66"/>
      <c r="E58" s="66">
        <v>196</v>
      </c>
      <c r="F58" s="57" t="s">
        <v>8</v>
      </c>
    </row>
    <row r="59" spans="1:7" ht="15" customHeight="1" x14ac:dyDescent="0.25">
      <c r="A59" s="61" t="s">
        <v>6</v>
      </c>
      <c r="B59" s="54" t="s">
        <v>7</v>
      </c>
      <c r="C59" s="66">
        <v>119</v>
      </c>
      <c r="D59" s="66"/>
      <c r="E59" s="66">
        <v>119</v>
      </c>
      <c r="F59" s="57" t="s">
        <v>8</v>
      </c>
    </row>
    <row r="60" spans="1:7" ht="15" customHeight="1" x14ac:dyDescent="0.25">
      <c r="A60" s="61" t="s">
        <v>343</v>
      </c>
      <c r="B60" s="54" t="s">
        <v>141</v>
      </c>
      <c r="C60" s="66">
        <v>28.6</v>
      </c>
      <c r="D60" s="66">
        <v>5.72</v>
      </c>
      <c r="E60" s="66">
        <v>34.32</v>
      </c>
      <c r="F60" s="57" t="s">
        <v>8</v>
      </c>
      <c r="G60" s="63"/>
    </row>
    <row r="61" spans="1:7" ht="15" customHeight="1" x14ac:dyDescent="0.25">
      <c r="A61" s="61" t="s">
        <v>32</v>
      </c>
      <c r="B61" s="54" t="s">
        <v>80</v>
      </c>
      <c r="C61" s="62">
        <v>30.49</v>
      </c>
      <c r="D61" s="62">
        <v>6.1</v>
      </c>
      <c r="E61" s="62">
        <v>36.590000000000003</v>
      </c>
      <c r="F61" s="57" t="s">
        <v>8</v>
      </c>
      <c r="G61" s="63"/>
    </row>
    <row r="62" spans="1:7" ht="15" customHeight="1" x14ac:dyDescent="0.25">
      <c r="A62" s="75"/>
      <c r="B62" s="69"/>
      <c r="C62" s="64">
        <f>SUM(C57:C61)</f>
        <v>674.09</v>
      </c>
      <c r="D62" s="64">
        <f>SUM(D57:D61)</f>
        <v>11.82</v>
      </c>
      <c r="E62" s="64">
        <f>SUM(E57:E61)</f>
        <v>685.91000000000008</v>
      </c>
    </row>
    <row r="63" spans="1:7" ht="15" customHeight="1" x14ac:dyDescent="0.25">
      <c r="A63" s="75"/>
      <c r="B63" s="69"/>
      <c r="C63" s="65"/>
      <c r="D63" s="65"/>
      <c r="E63" s="65"/>
    </row>
    <row r="64" spans="1:7" ht="15" customHeight="1" x14ac:dyDescent="0.3">
      <c r="A64" s="80" t="s">
        <v>250</v>
      </c>
      <c r="B64" s="69"/>
      <c r="C64" s="65"/>
      <c r="D64" s="65"/>
      <c r="E64" s="65"/>
    </row>
    <row r="65" spans="1:9" ht="15" customHeight="1" x14ac:dyDescent="0.25">
      <c r="A65" s="96"/>
      <c r="B65" s="81"/>
      <c r="C65" s="65"/>
      <c r="D65" s="65"/>
      <c r="E65" s="65"/>
    </row>
    <row r="66" spans="1:9" ht="15" customHeight="1" x14ac:dyDescent="0.25">
      <c r="A66" s="75"/>
      <c r="B66" s="69"/>
      <c r="C66" s="64">
        <f>SUM(C65:C65)</f>
        <v>0</v>
      </c>
      <c r="D66" s="64">
        <f>SUM(D65:D65)</f>
        <v>0</v>
      </c>
      <c r="E66" s="64">
        <f>SUM(E65:E65)</f>
        <v>0</v>
      </c>
      <c r="G66" s="63"/>
    </row>
    <row r="67" spans="1:9" ht="15" customHeight="1" x14ac:dyDescent="0.25">
      <c r="A67" s="75"/>
      <c r="B67" s="69"/>
      <c r="C67" s="65"/>
      <c r="D67" s="65"/>
      <c r="E67" s="65"/>
      <c r="G67" s="63"/>
    </row>
    <row r="68" spans="1:9" ht="15" customHeight="1" x14ac:dyDescent="0.3">
      <c r="A68" s="58" t="s">
        <v>227</v>
      </c>
      <c r="C68" s="77"/>
      <c r="D68" s="77"/>
      <c r="E68" s="77"/>
      <c r="G68" s="63"/>
    </row>
    <row r="69" spans="1:9" ht="15" customHeight="1" x14ac:dyDescent="0.25">
      <c r="A69" s="61" t="s">
        <v>352</v>
      </c>
      <c r="B69" s="54" t="s">
        <v>353</v>
      </c>
      <c r="C69" s="77">
        <v>566.04</v>
      </c>
      <c r="D69" s="77">
        <v>113.21</v>
      </c>
      <c r="E69" s="77">
        <v>679.25</v>
      </c>
      <c r="F69" s="57" t="s">
        <v>8</v>
      </c>
      <c r="G69" s="63"/>
    </row>
    <row r="70" spans="1:9" ht="15" customHeight="1" x14ac:dyDescent="0.25">
      <c r="A70" s="61"/>
      <c r="C70" s="78">
        <f>SUM(C69:C69)</f>
        <v>566.04</v>
      </c>
      <c r="D70" s="78">
        <f>SUM(D69:D69)</f>
        <v>113.21</v>
      </c>
      <c r="E70" s="78">
        <f>SUM(E69:E69)</f>
        <v>679.25</v>
      </c>
      <c r="G70" s="63"/>
    </row>
    <row r="71" spans="1:9" ht="15" customHeight="1" x14ac:dyDescent="0.3">
      <c r="A71" s="58"/>
      <c r="B71" s="70"/>
      <c r="C71" s="65"/>
      <c r="D71" s="65"/>
      <c r="E71" s="65"/>
    </row>
    <row r="72" spans="1:9" ht="15" customHeight="1" x14ac:dyDescent="0.3">
      <c r="A72" s="82" t="s">
        <v>258</v>
      </c>
      <c r="B72" s="82"/>
      <c r="C72" s="66"/>
      <c r="D72" s="66"/>
      <c r="E72" s="66"/>
    </row>
    <row r="73" spans="1:9" ht="15" customHeight="1" x14ac:dyDescent="0.25">
      <c r="A73" s="61" t="s">
        <v>343</v>
      </c>
      <c r="B73" s="54" t="s">
        <v>141</v>
      </c>
      <c r="C73" s="66">
        <v>28.6</v>
      </c>
      <c r="D73" s="66">
        <v>5.72</v>
      </c>
      <c r="E73" s="66">
        <v>34.32</v>
      </c>
      <c r="F73" s="57" t="s">
        <v>8</v>
      </c>
    </row>
    <row r="74" spans="1:9" ht="15" customHeight="1" x14ac:dyDescent="0.25">
      <c r="A74" s="76" t="s">
        <v>32</v>
      </c>
      <c r="B74" s="84" t="s">
        <v>106</v>
      </c>
      <c r="C74" s="66">
        <v>25.98</v>
      </c>
      <c r="D74" s="66">
        <v>5.2</v>
      </c>
      <c r="E74" s="65">
        <v>31.18</v>
      </c>
      <c r="F74" s="71" t="s">
        <v>8</v>
      </c>
      <c r="G74" s="63"/>
      <c r="I74" s="79"/>
    </row>
    <row r="75" spans="1:9" ht="15" customHeight="1" x14ac:dyDescent="0.25">
      <c r="C75" s="64">
        <f>SUM(C73:C74)</f>
        <v>54.58</v>
      </c>
      <c r="D75" s="64">
        <f>SUM(D73:D74)</f>
        <v>10.92</v>
      </c>
      <c r="E75" s="64">
        <f>SUM(E73:E74)</f>
        <v>65.5</v>
      </c>
      <c r="G75" s="63"/>
      <c r="I75" s="79"/>
    </row>
    <row r="76" spans="1:9" ht="15" customHeight="1" x14ac:dyDescent="0.3">
      <c r="A76" s="58" t="s">
        <v>259</v>
      </c>
      <c r="C76" s="65"/>
      <c r="D76" s="65"/>
      <c r="E76" s="86"/>
      <c r="F76" s="87"/>
      <c r="G76" s="83"/>
      <c r="I76" s="79"/>
    </row>
    <row r="77" spans="1:9" ht="15" customHeight="1" x14ac:dyDescent="0.3">
      <c r="A77" s="88" t="s">
        <v>86</v>
      </c>
      <c r="B77" s="89" t="s">
        <v>354</v>
      </c>
      <c r="C77" s="86">
        <v>12972.3</v>
      </c>
      <c r="D77" s="86"/>
      <c r="E77" s="86">
        <v>12972.3</v>
      </c>
      <c r="F77" s="87" t="s">
        <v>109</v>
      </c>
      <c r="G77" s="83"/>
    </row>
    <row r="78" spans="1:9" ht="15" customHeight="1" x14ac:dyDescent="0.25">
      <c r="A78" s="88" t="s">
        <v>110</v>
      </c>
      <c r="B78" s="89" t="s">
        <v>355</v>
      </c>
      <c r="C78" s="86">
        <v>4301.53</v>
      </c>
      <c r="D78" s="86"/>
      <c r="E78" s="90">
        <v>4301.53</v>
      </c>
      <c r="F78" s="87">
        <v>109002</v>
      </c>
      <c r="G78" s="85"/>
    </row>
    <row r="79" spans="1:9" ht="15" customHeight="1" x14ac:dyDescent="0.25">
      <c r="A79" s="88" t="s">
        <v>112</v>
      </c>
      <c r="B79" s="89" t="s">
        <v>356</v>
      </c>
      <c r="C79" s="86">
        <v>4384.91</v>
      </c>
      <c r="D79" s="86"/>
      <c r="E79" s="65">
        <v>4384.91</v>
      </c>
      <c r="F79" s="57">
        <v>109003</v>
      </c>
      <c r="G79" s="85"/>
    </row>
    <row r="80" spans="1:9" ht="15" customHeight="1" x14ac:dyDescent="0.25">
      <c r="C80" s="64">
        <f>SUM(C77:C79)</f>
        <v>21658.739999999998</v>
      </c>
      <c r="D80" s="64">
        <v>0</v>
      </c>
      <c r="E80" s="64">
        <f>SUM(E77:E79)</f>
        <v>21658.739999999998</v>
      </c>
      <c r="G80" s="85"/>
    </row>
    <row r="81" spans="1:9" ht="15" customHeight="1" x14ac:dyDescent="0.25">
      <c r="C81" s="65"/>
      <c r="D81" s="65"/>
      <c r="E81" s="65"/>
      <c r="G81" s="85"/>
    </row>
    <row r="82" spans="1:9" ht="15" customHeight="1" x14ac:dyDescent="0.25">
      <c r="C82" s="91"/>
      <c r="D82" s="91"/>
      <c r="E82" s="91"/>
      <c r="G82" s="85"/>
    </row>
    <row r="83" spans="1:9" ht="15" customHeight="1" x14ac:dyDescent="0.25">
      <c r="B83" s="92" t="s">
        <v>114</v>
      </c>
      <c r="C83" s="64">
        <f>SUM(+C75+C12+C54+C29+C21+C37+C62+C45+C156+C66+C80)</f>
        <v>27481.25</v>
      </c>
      <c r="D83" s="64">
        <f>SUM(+D75+D12+D54+D29+D21+D37+D62+D45+D156+D66+D80)</f>
        <v>537.85</v>
      </c>
      <c r="E83" s="64">
        <f>SUM(+E75+E12+E54+E29+E21+E37+E62+E45+E156+E66+E80)</f>
        <v>28019.1</v>
      </c>
      <c r="G83" s="85"/>
    </row>
    <row r="84" spans="1:9" ht="15" customHeight="1" x14ac:dyDescent="0.25">
      <c r="B84" s="93"/>
      <c r="C84" s="65"/>
      <c r="D84" s="65"/>
      <c r="E84" s="65"/>
      <c r="G84" s="85"/>
    </row>
    <row r="85" spans="1:9" ht="15" customHeight="1" x14ac:dyDescent="0.25"/>
    <row r="86" spans="1:9" ht="15" customHeight="1" x14ac:dyDescent="0.25"/>
    <row r="87" spans="1:9" ht="15" customHeight="1" x14ac:dyDescent="0.25">
      <c r="H87" s="88"/>
    </row>
    <row r="88" spans="1:9" ht="15" customHeight="1" x14ac:dyDescent="0.25">
      <c r="I88" s="88"/>
    </row>
    <row r="89" spans="1:9" ht="15" customHeight="1" x14ac:dyDescent="0.25">
      <c r="I89" s="88"/>
    </row>
    <row r="90" spans="1:9" s="88" customFormat="1" ht="15" customHeight="1" x14ac:dyDescent="0.25">
      <c r="A90" s="54"/>
      <c r="B90" s="54"/>
      <c r="C90" s="56"/>
      <c r="D90" s="56"/>
      <c r="E90" s="56"/>
      <c r="F90" s="57"/>
      <c r="G90" s="53"/>
      <c r="H90" s="54"/>
      <c r="I90" s="54"/>
    </row>
    <row r="91" spans="1:9" s="88" customFormat="1" x14ac:dyDescent="0.25">
      <c r="A91" s="54"/>
      <c r="B91" s="54"/>
      <c r="C91" s="56"/>
      <c r="D91" s="56"/>
      <c r="E91" s="56"/>
      <c r="F91" s="57"/>
      <c r="G91" s="53"/>
      <c r="H91" s="54"/>
      <c r="I91" s="54"/>
    </row>
    <row r="92" spans="1:9" s="88" customFormat="1" x14ac:dyDescent="0.25">
      <c r="A92" s="54"/>
      <c r="B92" s="54"/>
      <c r="C92" s="56"/>
      <c r="D92" s="56"/>
      <c r="E92" s="56"/>
      <c r="F92" s="57"/>
      <c r="G92" s="53"/>
      <c r="H92" s="54"/>
      <c r="I92" s="54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19" sqref="C19"/>
    </sheetView>
  </sheetViews>
  <sheetFormatPr defaultColWidth="8.8984375" defaultRowHeight="13.85" x14ac:dyDescent="0.25"/>
  <cols>
    <col min="1" max="1" width="38.09765625" style="54" customWidth="1"/>
    <col min="2" max="2" width="40.8984375" style="54" customWidth="1"/>
    <col min="3" max="3" width="15.3984375" style="56" customWidth="1"/>
    <col min="4" max="4" width="14.09765625" style="56" customWidth="1"/>
    <col min="5" max="5" width="16.09765625" style="56" customWidth="1"/>
    <col min="6" max="6" width="10.69921875" style="57" customWidth="1"/>
    <col min="7" max="7" width="13" style="53" customWidth="1"/>
    <col min="8" max="8" width="3.09765625" style="54" customWidth="1"/>
    <col min="9" max="255" width="8.8984375" style="54"/>
    <col min="256" max="256" width="4.3984375" style="54" customWidth="1"/>
    <col min="257" max="257" width="38.09765625" style="54" customWidth="1"/>
    <col min="258" max="258" width="40.8984375" style="54" customWidth="1"/>
    <col min="259" max="259" width="15.3984375" style="54" customWidth="1"/>
    <col min="260" max="260" width="14.09765625" style="54" customWidth="1"/>
    <col min="261" max="261" width="16.09765625" style="54" customWidth="1"/>
    <col min="262" max="262" width="10.69921875" style="54" customWidth="1"/>
    <col min="263" max="263" width="13" style="54" customWidth="1"/>
    <col min="264" max="264" width="3.09765625" style="54" customWidth="1"/>
    <col min="265" max="511" width="8.8984375" style="54"/>
    <col min="512" max="512" width="4.3984375" style="54" customWidth="1"/>
    <col min="513" max="513" width="38.09765625" style="54" customWidth="1"/>
    <col min="514" max="514" width="40.8984375" style="54" customWidth="1"/>
    <col min="515" max="515" width="15.3984375" style="54" customWidth="1"/>
    <col min="516" max="516" width="14.09765625" style="54" customWidth="1"/>
    <col min="517" max="517" width="16.09765625" style="54" customWidth="1"/>
    <col min="518" max="518" width="10.69921875" style="54" customWidth="1"/>
    <col min="519" max="519" width="13" style="54" customWidth="1"/>
    <col min="520" max="520" width="3.09765625" style="54" customWidth="1"/>
    <col min="521" max="767" width="8.8984375" style="54"/>
    <col min="768" max="768" width="4.3984375" style="54" customWidth="1"/>
    <col min="769" max="769" width="38.09765625" style="54" customWidth="1"/>
    <col min="770" max="770" width="40.8984375" style="54" customWidth="1"/>
    <col min="771" max="771" width="15.3984375" style="54" customWidth="1"/>
    <col min="772" max="772" width="14.09765625" style="54" customWidth="1"/>
    <col min="773" max="773" width="16.09765625" style="54" customWidth="1"/>
    <col min="774" max="774" width="10.69921875" style="54" customWidth="1"/>
    <col min="775" max="775" width="13" style="54" customWidth="1"/>
    <col min="776" max="776" width="3.09765625" style="54" customWidth="1"/>
    <col min="777" max="1023" width="8.8984375" style="54"/>
    <col min="1024" max="1024" width="4.3984375" style="54" customWidth="1"/>
    <col min="1025" max="1025" width="38.09765625" style="54" customWidth="1"/>
    <col min="1026" max="1026" width="40.8984375" style="54" customWidth="1"/>
    <col min="1027" max="1027" width="15.3984375" style="54" customWidth="1"/>
    <col min="1028" max="1028" width="14.09765625" style="54" customWidth="1"/>
    <col min="1029" max="1029" width="16.09765625" style="54" customWidth="1"/>
    <col min="1030" max="1030" width="10.69921875" style="54" customWidth="1"/>
    <col min="1031" max="1031" width="13" style="54" customWidth="1"/>
    <col min="1032" max="1032" width="3.09765625" style="54" customWidth="1"/>
    <col min="1033" max="1279" width="8.8984375" style="54"/>
    <col min="1280" max="1280" width="4.3984375" style="54" customWidth="1"/>
    <col min="1281" max="1281" width="38.09765625" style="54" customWidth="1"/>
    <col min="1282" max="1282" width="40.8984375" style="54" customWidth="1"/>
    <col min="1283" max="1283" width="15.3984375" style="54" customWidth="1"/>
    <col min="1284" max="1284" width="14.09765625" style="54" customWidth="1"/>
    <col min="1285" max="1285" width="16.09765625" style="54" customWidth="1"/>
    <col min="1286" max="1286" width="10.69921875" style="54" customWidth="1"/>
    <col min="1287" max="1287" width="13" style="54" customWidth="1"/>
    <col min="1288" max="1288" width="3.09765625" style="54" customWidth="1"/>
    <col min="1289" max="1535" width="8.8984375" style="54"/>
    <col min="1536" max="1536" width="4.3984375" style="54" customWidth="1"/>
    <col min="1537" max="1537" width="38.09765625" style="54" customWidth="1"/>
    <col min="1538" max="1538" width="40.8984375" style="54" customWidth="1"/>
    <col min="1539" max="1539" width="15.3984375" style="54" customWidth="1"/>
    <col min="1540" max="1540" width="14.09765625" style="54" customWidth="1"/>
    <col min="1541" max="1541" width="16.09765625" style="54" customWidth="1"/>
    <col min="1542" max="1542" width="10.69921875" style="54" customWidth="1"/>
    <col min="1543" max="1543" width="13" style="54" customWidth="1"/>
    <col min="1544" max="1544" width="3.09765625" style="54" customWidth="1"/>
    <col min="1545" max="1791" width="8.8984375" style="54"/>
    <col min="1792" max="1792" width="4.3984375" style="54" customWidth="1"/>
    <col min="1793" max="1793" width="38.09765625" style="54" customWidth="1"/>
    <col min="1794" max="1794" width="40.8984375" style="54" customWidth="1"/>
    <col min="1795" max="1795" width="15.3984375" style="54" customWidth="1"/>
    <col min="1796" max="1796" width="14.09765625" style="54" customWidth="1"/>
    <col min="1797" max="1797" width="16.09765625" style="54" customWidth="1"/>
    <col min="1798" max="1798" width="10.69921875" style="54" customWidth="1"/>
    <col min="1799" max="1799" width="13" style="54" customWidth="1"/>
    <col min="1800" max="1800" width="3.09765625" style="54" customWidth="1"/>
    <col min="1801" max="2047" width="8.8984375" style="54"/>
    <col min="2048" max="2048" width="4.3984375" style="54" customWidth="1"/>
    <col min="2049" max="2049" width="38.09765625" style="54" customWidth="1"/>
    <col min="2050" max="2050" width="40.8984375" style="54" customWidth="1"/>
    <col min="2051" max="2051" width="15.3984375" style="54" customWidth="1"/>
    <col min="2052" max="2052" width="14.09765625" style="54" customWidth="1"/>
    <col min="2053" max="2053" width="16.09765625" style="54" customWidth="1"/>
    <col min="2054" max="2054" width="10.69921875" style="54" customWidth="1"/>
    <col min="2055" max="2055" width="13" style="54" customWidth="1"/>
    <col min="2056" max="2056" width="3.09765625" style="54" customWidth="1"/>
    <col min="2057" max="2303" width="8.8984375" style="54"/>
    <col min="2304" max="2304" width="4.3984375" style="54" customWidth="1"/>
    <col min="2305" max="2305" width="38.09765625" style="54" customWidth="1"/>
    <col min="2306" max="2306" width="40.8984375" style="54" customWidth="1"/>
    <col min="2307" max="2307" width="15.3984375" style="54" customWidth="1"/>
    <col min="2308" max="2308" width="14.09765625" style="54" customWidth="1"/>
    <col min="2309" max="2309" width="16.09765625" style="54" customWidth="1"/>
    <col min="2310" max="2310" width="10.69921875" style="54" customWidth="1"/>
    <col min="2311" max="2311" width="13" style="54" customWidth="1"/>
    <col min="2312" max="2312" width="3.09765625" style="54" customWidth="1"/>
    <col min="2313" max="2559" width="8.8984375" style="54"/>
    <col min="2560" max="2560" width="4.3984375" style="54" customWidth="1"/>
    <col min="2561" max="2561" width="38.09765625" style="54" customWidth="1"/>
    <col min="2562" max="2562" width="40.8984375" style="54" customWidth="1"/>
    <col min="2563" max="2563" width="15.3984375" style="54" customWidth="1"/>
    <col min="2564" max="2564" width="14.09765625" style="54" customWidth="1"/>
    <col min="2565" max="2565" width="16.09765625" style="54" customWidth="1"/>
    <col min="2566" max="2566" width="10.69921875" style="54" customWidth="1"/>
    <col min="2567" max="2567" width="13" style="54" customWidth="1"/>
    <col min="2568" max="2568" width="3.09765625" style="54" customWidth="1"/>
    <col min="2569" max="2815" width="8.8984375" style="54"/>
    <col min="2816" max="2816" width="4.3984375" style="54" customWidth="1"/>
    <col min="2817" max="2817" width="38.09765625" style="54" customWidth="1"/>
    <col min="2818" max="2818" width="40.8984375" style="54" customWidth="1"/>
    <col min="2819" max="2819" width="15.3984375" style="54" customWidth="1"/>
    <col min="2820" max="2820" width="14.09765625" style="54" customWidth="1"/>
    <col min="2821" max="2821" width="16.09765625" style="54" customWidth="1"/>
    <col min="2822" max="2822" width="10.69921875" style="54" customWidth="1"/>
    <col min="2823" max="2823" width="13" style="54" customWidth="1"/>
    <col min="2824" max="2824" width="3.09765625" style="54" customWidth="1"/>
    <col min="2825" max="3071" width="8.8984375" style="54"/>
    <col min="3072" max="3072" width="4.3984375" style="54" customWidth="1"/>
    <col min="3073" max="3073" width="38.09765625" style="54" customWidth="1"/>
    <col min="3074" max="3074" width="40.8984375" style="54" customWidth="1"/>
    <col min="3075" max="3075" width="15.3984375" style="54" customWidth="1"/>
    <col min="3076" max="3076" width="14.09765625" style="54" customWidth="1"/>
    <col min="3077" max="3077" width="16.09765625" style="54" customWidth="1"/>
    <col min="3078" max="3078" width="10.69921875" style="54" customWidth="1"/>
    <col min="3079" max="3079" width="13" style="54" customWidth="1"/>
    <col min="3080" max="3080" width="3.09765625" style="54" customWidth="1"/>
    <col min="3081" max="3327" width="8.8984375" style="54"/>
    <col min="3328" max="3328" width="4.3984375" style="54" customWidth="1"/>
    <col min="3329" max="3329" width="38.09765625" style="54" customWidth="1"/>
    <col min="3330" max="3330" width="40.8984375" style="54" customWidth="1"/>
    <col min="3331" max="3331" width="15.3984375" style="54" customWidth="1"/>
    <col min="3332" max="3332" width="14.09765625" style="54" customWidth="1"/>
    <col min="3333" max="3333" width="16.09765625" style="54" customWidth="1"/>
    <col min="3334" max="3334" width="10.69921875" style="54" customWidth="1"/>
    <col min="3335" max="3335" width="13" style="54" customWidth="1"/>
    <col min="3336" max="3336" width="3.09765625" style="54" customWidth="1"/>
    <col min="3337" max="3583" width="8.8984375" style="54"/>
    <col min="3584" max="3584" width="4.3984375" style="54" customWidth="1"/>
    <col min="3585" max="3585" width="38.09765625" style="54" customWidth="1"/>
    <col min="3586" max="3586" width="40.8984375" style="54" customWidth="1"/>
    <col min="3587" max="3587" width="15.3984375" style="54" customWidth="1"/>
    <col min="3588" max="3588" width="14.09765625" style="54" customWidth="1"/>
    <col min="3589" max="3589" width="16.09765625" style="54" customWidth="1"/>
    <col min="3590" max="3590" width="10.69921875" style="54" customWidth="1"/>
    <col min="3591" max="3591" width="13" style="54" customWidth="1"/>
    <col min="3592" max="3592" width="3.09765625" style="54" customWidth="1"/>
    <col min="3593" max="3839" width="8.8984375" style="54"/>
    <col min="3840" max="3840" width="4.3984375" style="54" customWidth="1"/>
    <col min="3841" max="3841" width="38.09765625" style="54" customWidth="1"/>
    <col min="3842" max="3842" width="40.8984375" style="54" customWidth="1"/>
    <col min="3843" max="3843" width="15.3984375" style="54" customWidth="1"/>
    <col min="3844" max="3844" width="14.09765625" style="54" customWidth="1"/>
    <col min="3845" max="3845" width="16.09765625" style="54" customWidth="1"/>
    <col min="3846" max="3846" width="10.69921875" style="54" customWidth="1"/>
    <col min="3847" max="3847" width="13" style="54" customWidth="1"/>
    <col min="3848" max="3848" width="3.09765625" style="54" customWidth="1"/>
    <col min="3849" max="4095" width="8.8984375" style="54"/>
    <col min="4096" max="4096" width="4.3984375" style="54" customWidth="1"/>
    <col min="4097" max="4097" width="38.09765625" style="54" customWidth="1"/>
    <col min="4098" max="4098" width="40.8984375" style="54" customWidth="1"/>
    <col min="4099" max="4099" width="15.3984375" style="54" customWidth="1"/>
    <col min="4100" max="4100" width="14.09765625" style="54" customWidth="1"/>
    <col min="4101" max="4101" width="16.09765625" style="54" customWidth="1"/>
    <col min="4102" max="4102" width="10.69921875" style="54" customWidth="1"/>
    <col min="4103" max="4103" width="13" style="54" customWidth="1"/>
    <col min="4104" max="4104" width="3.09765625" style="54" customWidth="1"/>
    <col min="4105" max="4351" width="8.8984375" style="54"/>
    <col min="4352" max="4352" width="4.3984375" style="54" customWidth="1"/>
    <col min="4353" max="4353" width="38.09765625" style="54" customWidth="1"/>
    <col min="4354" max="4354" width="40.8984375" style="54" customWidth="1"/>
    <col min="4355" max="4355" width="15.3984375" style="54" customWidth="1"/>
    <col min="4356" max="4356" width="14.09765625" style="54" customWidth="1"/>
    <col min="4357" max="4357" width="16.09765625" style="54" customWidth="1"/>
    <col min="4358" max="4358" width="10.69921875" style="54" customWidth="1"/>
    <col min="4359" max="4359" width="13" style="54" customWidth="1"/>
    <col min="4360" max="4360" width="3.09765625" style="54" customWidth="1"/>
    <col min="4361" max="4607" width="8.8984375" style="54"/>
    <col min="4608" max="4608" width="4.3984375" style="54" customWidth="1"/>
    <col min="4609" max="4609" width="38.09765625" style="54" customWidth="1"/>
    <col min="4610" max="4610" width="40.8984375" style="54" customWidth="1"/>
    <col min="4611" max="4611" width="15.3984375" style="54" customWidth="1"/>
    <col min="4612" max="4612" width="14.09765625" style="54" customWidth="1"/>
    <col min="4613" max="4613" width="16.09765625" style="54" customWidth="1"/>
    <col min="4614" max="4614" width="10.69921875" style="54" customWidth="1"/>
    <col min="4615" max="4615" width="13" style="54" customWidth="1"/>
    <col min="4616" max="4616" width="3.09765625" style="54" customWidth="1"/>
    <col min="4617" max="4863" width="8.8984375" style="54"/>
    <col min="4864" max="4864" width="4.3984375" style="54" customWidth="1"/>
    <col min="4865" max="4865" width="38.09765625" style="54" customWidth="1"/>
    <col min="4866" max="4866" width="40.8984375" style="54" customWidth="1"/>
    <col min="4867" max="4867" width="15.3984375" style="54" customWidth="1"/>
    <col min="4868" max="4868" width="14.09765625" style="54" customWidth="1"/>
    <col min="4869" max="4869" width="16.09765625" style="54" customWidth="1"/>
    <col min="4870" max="4870" width="10.69921875" style="54" customWidth="1"/>
    <col min="4871" max="4871" width="13" style="54" customWidth="1"/>
    <col min="4872" max="4872" width="3.09765625" style="54" customWidth="1"/>
    <col min="4873" max="5119" width="8.8984375" style="54"/>
    <col min="5120" max="5120" width="4.3984375" style="54" customWidth="1"/>
    <col min="5121" max="5121" width="38.09765625" style="54" customWidth="1"/>
    <col min="5122" max="5122" width="40.8984375" style="54" customWidth="1"/>
    <col min="5123" max="5123" width="15.3984375" style="54" customWidth="1"/>
    <col min="5124" max="5124" width="14.09765625" style="54" customWidth="1"/>
    <col min="5125" max="5125" width="16.09765625" style="54" customWidth="1"/>
    <col min="5126" max="5126" width="10.69921875" style="54" customWidth="1"/>
    <col min="5127" max="5127" width="13" style="54" customWidth="1"/>
    <col min="5128" max="5128" width="3.09765625" style="54" customWidth="1"/>
    <col min="5129" max="5375" width="8.8984375" style="54"/>
    <col min="5376" max="5376" width="4.3984375" style="54" customWidth="1"/>
    <col min="5377" max="5377" width="38.09765625" style="54" customWidth="1"/>
    <col min="5378" max="5378" width="40.8984375" style="54" customWidth="1"/>
    <col min="5379" max="5379" width="15.3984375" style="54" customWidth="1"/>
    <col min="5380" max="5380" width="14.09765625" style="54" customWidth="1"/>
    <col min="5381" max="5381" width="16.09765625" style="54" customWidth="1"/>
    <col min="5382" max="5382" width="10.69921875" style="54" customWidth="1"/>
    <col min="5383" max="5383" width="13" style="54" customWidth="1"/>
    <col min="5384" max="5384" width="3.09765625" style="54" customWidth="1"/>
    <col min="5385" max="5631" width="8.8984375" style="54"/>
    <col min="5632" max="5632" width="4.3984375" style="54" customWidth="1"/>
    <col min="5633" max="5633" width="38.09765625" style="54" customWidth="1"/>
    <col min="5634" max="5634" width="40.8984375" style="54" customWidth="1"/>
    <col min="5635" max="5635" width="15.3984375" style="54" customWidth="1"/>
    <col min="5636" max="5636" width="14.09765625" style="54" customWidth="1"/>
    <col min="5637" max="5637" width="16.09765625" style="54" customWidth="1"/>
    <col min="5638" max="5638" width="10.69921875" style="54" customWidth="1"/>
    <col min="5639" max="5639" width="13" style="54" customWidth="1"/>
    <col min="5640" max="5640" width="3.09765625" style="54" customWidth="1"/>
    <col min="5641" max="5887" width="8.8984375" style="54"/>
    <col min="5888" max="5888" width="4.3984375" style="54" customWidth="1"/>
    <col min="5889" max="5889" width="38.09765625" style="54" customWidth="1"/>
    <col min="5890" max="5890" width="40.8984375" style="54" customWidth="1"/>
    <col min="5891" max="5891" width="15.3984375" style="54" customWidth="1"/>
    <col min="5892" max="5892" width="14.09765625" style="54" customWidth="1"/>
    <col min="5893" max="5893" width="16.09765625" style="54" customWidth="1"/>
    <col min="5894" max="5894" width="10.69921875" style="54" customWidth="1"/>
    <col min="5895" max="5895" width="13" style="54" customWidth="1"/>
    <col min="5896" max="5896" width="3.09765625" style="54" customWidth="1"/>
    <col min="5897" max="6143" width="8.8984375" style="54"/>
    <col min="6144" max="6144" width="4.3984375" style="54" customWidth="1"/>
    <col min="6145" max="6145" width="38.09765625" style="54" customWidth="1"/>
    <col min="6146" max="6146" width="40.8984375" style="54" customWidth="1"/>
    <col min="6147" max="6147" width="15.3984375" style="54" customWidth="1"/>
    <col min="6148" max="6148" width="14.09765625" style="54" customWidth="1"/>
    <col min="6149" max="6149" width="16.09765625" style="54" customWidth="1"/>
    <col min="6150" max="6150" width="10.69921875" style="54" customWidth="1"/>
    <col min="6151" max="6151" width="13" style="54" customWidth="1"/>
    <col min="6152" max="6152" width="3.09765625" style="54" customWidth="1"/>
    <col min="6153" max="6399" width="8.8984375" style="54"/>
    <col min="6400" max="6400" width="4.3984375" style="54" customWidth="1"/>
    <col min="6401" max="6401" width="38.09765625" style="54" customWidth="1"/>
    <col min="6402" max="6402" width="40.8984375" style="54" customWidth="1"/>
    <col min="6403" max="6403" width="15.3984375" style="54" customWidth="1"/>
    <col min="6404" max="6404" width="14.09765625" style="54" customWidth="1"/>
    <col min="6405" max="6405" width="16.09765625" style="54" customWidth="1"/>
    <col min="6406" max="6406" width="10.69921875" style="54" customWidth="1"/>
    <col min="6407" max="6407" width="13" style="54" customWidth="1"/>
    <col min="6408" max="6408" width="3.09765625" style="54" customWidth="1"/>
    <col min="6409" max="6655" width="8.8984375" style="54"/>
    <col min="6656" max="6656" width="4.3984375" style="54" customWidth="1"/>
    <col min="6657" max="6657" width="38.09765625" style="54" customWidth="1"/>
    <col min="6658" max="6658" width="40.8984375" style="54" customWidth="1"/>
    <col min="6659" max="6659" width="15.3984375" style="54" customWidth="1"/>
    <col min="6660" max="6660" width="14.09765625" style="54" customWidth="1"/>
    <col min="6661" max="6661" width="16.09765625" style="54" customWidth="1"/>
    <col min="6662" max="6662" width="10.69921875" style="54" customWidth="1"/>
    <col min="6663" max="6663" width="13" style="54" customWidth="1"/>
    <col min="6664" max="6664" width="3.09765625" style="54" customWidth="1"/>
    <col min="6665" max="6911" width="8.8984375" style="54"/>
    <col min="6912" max="6912" width="4.3984375" style="54" customWidth="1"/>
    <col min="6913" max="6913" width="38.09765625" style="54" customWidth="1"/>
    <col min="6914" max="6914" width="40.8984375" style="54" customWidth="1"/>
    <col min="6915" max="6915" width="15.3984375" style="54" customWidth="1"/>
    <col min="6916" max="6916" width="14.09765625" style="54" customWidth="1"/>
    <col min="6917" max="6917" width="16.09765625" style="54" customWidth="1"/>
    <col min="6918" max="6918" width="10.69921875" style="54" customWidth="1"/>
    <col min="6919" max="6919" width="13" style="54" customWidth="1"/>
    <col min="6920" max="6920" width="3.09765625" style="54" customWidth="1"/>
    <col min="6921" max="7167" width="8.8984375" style="54"/>
    <col min="7168" max="7168" width="4.3984375" style="54" customWidth="1"/>
    <col min="7169" max="7169" width="38.09765625" style="54" customWidth="1"/>
    <col min="7170" max="7170" width="40.8984375" style="54" customWidth="1"/>
    <col min="7171" max="7171" width="15.3984375" style="54" customWidth="1"/>
    <col min="7172" max="7172" width="14.09765625" style="54" customWidth="1"/>
    <col min="7173" max="7173" width="16.09765625" style="54" customWidth="1"/>
    <col min="7174" max="7174" width="10.69921875" style="54" customWidth="1"/>
    <col min="7175" max="7175" width="13" style="54" customWidth="1"/>
    <col min="7176" max="7176" width="3.09765625" style="54" customWidth="1"/>
    <col min="7177" max="7423" width="8.8984375" style="54"/>
    <col min="7424" max="7424" width="4.3984375" style="54" customWidth="1"/>
    <col min="7425" max="7425" width="38.09765625" style="54" customWidth="1"/>
    <col min="7426" max="7426" width="40.8984375" style="54" customWidth="1"/>
    <col min="7427" max="7427" width="15.3984375" style="54" customWidth="1"/>
    <col min="7428" max="7428" width="14.09765625" style="54" customWidth="1"/>
    <col min="7429" max="7429" width="16.09765625" style="54" customWidth="1"/>
    <col min="7430" max="7430" width="10.69921875" style="54" customWidth="1"/>
    <col min="7431" max="7431" width="13" style="54" customWidth="1"/>
    <col min="7432" max="7432" width="3.09765625" style="54" customWidth="1"/>
    <col min="7433" max="7679" width="8.8984375" style="54"/>
    <col min="7680" max="7680" width="4.3984375" style="54" customWidth="1"/>
    <col min="7681" max="7681" width="38.09765625" style="54" customWidth="1"/>
    <col min="7682" max="7682" width="40.8984375" style="54" customWidth="1"/>
    <col min="7683" max="7683" width="15.3984375" style="54" customWidth="1"/>
    <col min="7684" max="7684" width="14.09765625" style="54" customWidth="1"/>
    <col min="7685" max="7685" width="16.09765625" style="54" customWidth="1"/>
    <col min="7686" max="7686" width="10.69921875" style="54" customWidth="1"/>
    <col min="7687" max="7687" width="13" style="54" customWidth="1"/>
    <col min="7688" max="7688" width="3.09765625" style="54" customWidth="1"/>
    <col min="7689" max="7935" width="8.8984375" style="54"/>
    <col min="7936" max="7936" width="4.3984375" style="54" customWidth="1"/>
    <col min="7937" max="7937" width="38.09765625" style="54" customWidth="1"/>
    <col min="7938" max="7938" width="40.8984375" style="54" customWidth="1"/>
    <col min="7939" max="7939" width="15.3984375" style="54" customWidth="1"/>
    <col min="7940" max="7940" width="14.09765625" style="54" customWidth="1"/>
    <col min="7941" max="7941" width="16.09765625" style="54" customWidth="1"/>
    <col min="7942" max="7942" width="10.69921875" style="54" customWidth="1"/>
    <col min="7943" max="7943" width="13" style="54" customWidth="1"/>
    <col min="7944" max="7944" width="3.09765625" style="54" customWidth="1"/>
    <col min="7945" max="8191" width="8.8984375" style="54"/>
    <col min="8192" max="8192" width="4.3984375" style="54" customWidth="1"/>
    <col min="8193" max="8193" width="38.09765625" style="54" customWidth="1"/>
    <col min="8194" max="8194" width="40.8984375" style="54" customWidth="1"/>
    <col min="8195" max="8195" width="15.3984375" style="54" customWidth="1"/>
    <col min="8196" max="8196" width="14.09765625" style="54" customWidth="1"/>
    <col min="8197" max="8197" width="16.09765625" style="54" customWidth="1"/>
    <col min="8198" max="8198" width="10.69921875" style="54" customWidth="1"/>
    <col min="8199" max="8199" width="13" style="54" customWidth="1"/>
    <col min="8200" max="8200" width="3.09765625" style="54" customWidth="1"/>
    <col min="8201" max="8447" width="8.8984375" style="54"/>
    <col min="8448" max="8448" width="4.3984375" style="54" customWidth="1"/>
    <col min="8449" max="8449" width="38.09765625" style="54" customWidth="1"/>
    <col min="8450" max="8450" width="40.8984375" style="54" customWidth="1"/>
    <col min="8451" max="8451" width="15.3984375" style="54" customWidth="1"/>
    <col min="8452" max="8452" width="14.09765625" style="54" customWidth="1"/>
    <col min="8453" max="8453" width="16.09765625" style="54" customWidth="1"/>
    <col min="8454" max="8454" width="10.69921875" style="54" customWidth="1"/>
    <col min="8455" max="8455" width="13" style="54" customWidth="1"/>
    <col min="8456" max="8456" width="3.09765625" style="54" customWidth="1"/>
    <col min="8457" max="8703" width="8.8984375" style="54"/>
    <col min="8704" max="8704" width="4.3984375" style="54" customWidth="1"/>
    <col min="8705" max="8705" width="38.09765625" style="54" customWidth="1"/>
    <col min="8706" max="8706" width="40.8984375" style="54" customWidth="1"/>
    <col min="8707" max="8707" width="15.3984375" style="54" customWidth="1"/>
    <col min="8708" max="8708" width="14.09765625" style="54" customWidth="1"/>
    <col min="8709" max="8709" width="16.09765625" style="54" customWidth="1"/>
    <col min="8710" max="8710" width="10.69921875" style="54" customWidth="1"/>
    <col min="8711" max="8711" width="13" style="54" customWidth="1"/>
    <col min="8712" max="8712" width="3.09765625" style="54" customWidth="1"/>
    <col min="8713" max="8959" width="8.8984375" style="54"/>
    <col min="8960" max="8960" width="4.3984375" style="54" customWidth="1"/>
    <col min="8961" max="8961" width="38.09765625" style="54" customWidth="1"/>
    <col min="8962" max="8962" width="40.8984375" style="54" customWidth="1"/>
    <col min="8963" max="8963" width="15.3984375" style="54" customWidth="1"/>
    <col min="8964" max="8964" width="14.09765625" style="54" customWidth="1"/>
    <col min="8965" max="8965" width="16.09765625" style="54" customWidth="1"/>
    <col min="8966" max="8966" width="10.69921875" style="54" customWidth="1"/>
    <col min="8967" max="8967" width="13" style="54" customWidth="1"/>
    <col min="8968" max="8968" width="3.09765625" style="54" customWidth="1"/>
    <col min="8969" max="9215" width="8.8984375" style="54"/>
    <col min="9216" max="9216" width="4.3984375" style="54" customWidth="1"/>
    <col min="9217" max="9217" width="38.09765625" style="54" customWidth="1"/>
    <col min="9218" max="9218" width="40.8984375" style="54" customWidth="1"/>
    <col min="9219" max="9219" width="15.3984375" style="54" customWidth="1"/>
    <col min="9220" max="9220" width="14.09765625" style="54" customWidth="1"/>
    <col min="9221" max="9221" width="16.09765625" style="54" customWidth="1"/>
    <col min="9222" max="9222" width="10.69921875" style="54" customWidth="1"/>
    <col min="9223" max="9223" width="13" style="54" customWidth="1"/>
    <col min="9224" max="9224" width="3.09765625" style="54" customWidth="1"/>
    <col min="9225" max="9471" width="8.8984375" style="54"/>
    <col min="9472" max="9472" width="4.3984375" style="54" customWidth="1"/>
    <col min="9473" max="9473" width="38.09765625" style="54" customWidth="1"/>
    <col min="9474" max="9474" width="40.8984375" style="54" customWidth="1"/>
    <col min="9475" max="9475" width="15.3984375" style="54" customWidth="1"/>
    <col min="9476" max="9476" width="14.09765625" style="54" customWidth="1"/>
    <col min="9477" max="9477" width="16.09765625" style="54" customWidth="1"/>
    <col min="9478" max="9478" width="10.69921875" style="54" customWidth="1"/>
    <col min="9479" max="9479" width="13" style="54" customWidth="1"/>
    <col min="9480" max="9480" width="3.09765625" style="54" customWidth="1"/>
    <col min="9481" max="9727" width="8.8984375" style="54"/>
    <col min="9728" max="9728" width="4.3984375" style="54" customWidth="1"/>
    <col min="9729" max="9729" width="38.09765625" style="54" customWidth="1"/>
    <col min="9730" max="9730" width="40.8984375" style="54" customWidth="1"/>
    <col min="9731" max="9731" width="15.3984375" style="54" customWidth="1"/>
    <col min="9732" max="9732" width="14.09765625" style="54" customWidth="1"/>
    <col min="9733" max="9733" width="16.09765625" style="54" customWidth="1"/>
    <col min="9734" max="9734" width="10.69921875" style="54" customWidth="1"/>
    <col min="9735" max="9735" width="13" style="54" customWidth="1"/>
    <col min="9736" max="9736" width="3.09765625" style="54" customWidth="1"/>
    <col min="9737" max="9983" width="8.8984375" style="54"/>
    <col min="9984" max="9984" width="4.3984375" style="54" customWidth="1"/>
    <col min="9985" max="9985" width="38.09765625" style="54" customWidth="1"/>
    <col min="9986" max="9986" width="40.8984375" style="54" customWidth="1"/>
    <col min="9987" max="9987" width="15.3984375" style="54" customWidth="1"/>
    <col min="9988" max="9988" width="14.09765625" style="54" customWidth="1"/>
    <col min="9989" max="9989" width="16.09765625" style="54" customWidth="1"/>
    <col min="9990" max="9990" width="10.69921875" style="54" customWidth="1"/>
    <col min="9991" max="9991" width="13" style="54" customWidth="1"/>
    <col min="9992" max="9992" width="3.09765625" style="54" customWidth="1"/>
    <col min="9993" max="10239" width="8.8984375" style="54"/>
    <col min="10240" max="10240" width="4.3984375" style="54" customWidth="1"/>
    <col min="10241" max="10241" width="38.09765625" style="54" customWidth="1"/>
    <col min="10242" max="10242" width="40.8984375" style="54" customWidth="1"/>
    <col min="10243" max="10243" width="15.3984375" style="54" customWidth="1"/>
    <col min="10244" max="10244" width="14.09765625" style="54" customWidth="1"/>
    <col min="10245" max="10245" width="16.09765625" style="54" customWidth="1"/>
    <col min="10246" max="10246" width="10.69921875" style="54" customWidth="1"/>
    <col min="10247" max="10247" width="13" style="54" customWidth="1"/>
    <col min="10248" max="10248" width="3.09765625" style="54" customWidth="1"/>
    <col min="10249" max="10495" width="8.8984375" style="54"/>
    <col min="10496" max="10496" width="4.3984375" style="54" customWidth="1"/>
    <col min="10497" max="10497" width="38.09765625" style="54" customWidth="1"/>
    <col min="10498" max="10498" width="40.8984375" style="54" customWidth="1"/>
    <col min="10499" max="10499" width="15.3984375" style="54" customWidth="1"/>
    <col min="10500" max="10500" width="14.09765625" style="54" customWidth="1"/>
    <col min="10501" max="10501" width="16.09765625" style="54" customWidth="1"/>
    <col min="10502" max="10502" width="10.69921875" style="54" customWidth="1"/>
    <col min="10503" max="10503" width="13" style="54" customWidth="1"/>
    <col min="10504" max="10504" width="3.09765625" style="54" customWidth="1"/>
    <col min="10505" max="10751" width="8.8984375" style="54"/>
    <col min="10752" max="10752" width="4.3984375" style="54" customWidth="1"/>
    <col min="10753" max="10753" width="38.09765625" style="54" customWidth="1"/>
    <col min="10754" max="10754" width="40.8984375" style="54" customWidth="1"/>
    <col min="10755" max="10755" width="15.3984375" style="54" customWidth="1"/>
    <col min="10756" max="10756" width="14.09765625" style="54" customWidth="1"/>
    <col min="10757" max="10757" width="16.09765625" style="54" customWidth="1"/>
    <col min="10758" max="10758" width="10.69921875" style="54" customWidth="1"/>
    <col min="10759" max="10759" width="13" style="54" customWidth="1"/>
    <col min="10760" max="10760" width="3.09765625" style="54" customWidth="1"/>
    <col min="10761" max="11007" width="8.8984375" style="54"/>
    <col min="11008" max="11008" width="4.3984375" style="54" customWidth="1"/>
    <col min="11009" max="11009" width="38.09765625" style="54" customWidth="1"/>
    <col min="11010" max="11010" width="40.8984375" style="54" customWidth="1"/>
    <col min="11011" max="11011" width="15.3984375" style="54" customWidth="1"/>
    <col min="11012" max="11012" width="14.09765625" style="54" customWidth="1"/>
    <col min="11013" max="11013" width="16.09765625" style="54" customWidth="1"/>
    <col min="11014" max="11014" width="10.69921875" style="54" customWidth="1"/>
    <col min="11015" max="11015" width="13" style="54" customWidth="1"/>
    <col min="11016" max="11016" width="3.09765625" style="54" customWidth="1"/>
    <col min="11017" max="11263" width="8.8984375" style="54"/>
    <col min="11264" max="11264" width="4.3984375" style="54" customWidth="1"/>
    <col min="11265" max="11265" width="38.09765625" style="54" customWidth="1"/>
    <col min="11266" max="11266" width="40.8984375" style="54" customWidth="1"/>
    <col min="11267" max="11267" width="15.3984375" style="54" customWidth="1"/>
    <col min="11268" max="11268" width="14.09765625" style="54" customWidth="1"/>
    <col min="11269" max="11269" width="16.09765625" style="54" customWidth="1"/>
    <col min="11270" max="11270" width="10.69921875" style="54" customWidth="1"/>
    <col min="11271" max="11271" width="13" style="54" customWidth="1"/>
    <col min="11272" max="11272" width="3.09765625" style="54" customWidth="1"/>
    <col min="11273" max="11519" width="8.8984375" style="54"/>
    <col min="11520" max="11520" width="4.3984375" style="54" customWidth="1"/>
    <col min="11521" max="11521" width="38.09765625" style="54" customWidth="1"/>
    <col min="11522" max="11522" width="40.8984375" style="54" customWidth="1"/>
    <col min="11523" max="11523" width="15.3984375" style="54" customWidth="1"/>
    <col min="11524" max="11524" width="14.09765625" style="54" customWidth="1"/>
    <col min="11525" max="11525" width="16.09765625" style="54" customWidth="1"/>
    <col min="11526" max="11526" width="10.69921875" style="54" customWidth="1"/>
    <col min="11527" max="11527" width="13" style="54" customWidth="1"/>
    <col min="11528" max="11528" width="3.09765625" style="54" customWidth="1"/>
    <col min="11529" max="11775" width="8.8984375" style="54"/>
    <col min="11776" max="11776" width="4.3984375" style="54" customWidth="1"/>
    <col min="11777" max="11777" width="38.09765625" style="54" customWidth="1"/>
    <col min="11778" max="11778" width="40.8984375" style="54" customWidth="1"/>
    <col min="11779" max="11779" width="15.3984375" style="54" customWidth="1"/>
    <col min="11780" max="11780" width="14.09765625" style="54" customWidth="1"/>
    <col min="11781" max="11781" width="16.09765625" style="54" customWidth="1"/>
    <col min="11782" max="11782" width="10.69921875" style="54" customWidth="1"/>
    <col min="11783" max="11783" width="13" style="54" customWidth="1"/>
    <col min="11784" max="11784" width="3.09765625" style="54" customWidth="1"/>
    <col min="11785" max="12031" width="8.8984375" style="54"/>
    <col min="12032" max="12032" width="4.3984375" style="54" customWidth="1"/>
    <col min="12033" max="12033" width="38.09765625" style="54" customWidth="1"/>
    <col min="12034" max="12034" width="40.8984375" style="54" customWidth="1"/>
    <col min="12035" max="12035" width="15.3984375" style="54" customWidth="1"/>
    <col min="12036" max="12036" width="14.09765625" style="54" customWidth="1"/>
    <col min="12037" max="12037" width="16.09765625" style="54" customWidth="1"/>
    <col min="12038" max="12038" width="10.69921875" style="54" customWidth="1"/>
    <col min="12039" max="12039" width="13" style="54" customWidth="1"/>
    <col min="12040" max="12040" width="3.09765625" style="54" customWidth="1"/>
    <col min="12041" max="12287" width="8.8984375" style="54"/>
    <col min="12288" max="12288" width="4.3984375" style="54" customWidth="1"/>
    <col min="12289" max="12289" width="38.09765625" style="54" customWidth="1"/>
    <col min="12290" max="12290" width="40.8984375" style="54" customWidth="1"/>
    <col min="12291" max="12291" width="15.3984375" style="54" customWidth="1"/>
    <col min="12292" max="12292" width="14.09765625" style="54" customWidth="1"/>
    <col min="12293" max="12293" width="16.09765625" style="54" customWidth="1"/>
    <col min="12294" max="12294" width="10.69921875" style="54" customWidth="1"/>
    <col min="12295" max="12295" width="13" style="54" customWidth="1"/>
    <col min="12296" max="12296" width="3.09765625" style="54" customWidth="1"/>
    <col min="12297" max="12543" width="8.8984375" style="54"/>
    <col min="12544" max="12544" width="4.3984375" style="54" customWidth="1"/>
    <col min="12545" max="12545" width="38.09765625" style="54" customWidth="1"/>
    <col min="12546" max="12546" width="40.8984375" style="54" customWidth="1"/>
    <col min="12547" max="12547" width="15.3984375" style="54" customWidth="1"/>
    <col min="12548" max="12548" width="14.09765625" style="54" customWidth="1"/>
    <col min="12549" max="12549" width="16.09765625" style="54" customWidth="1"/>
    <col min="12550" max="12550" width="10.69921875" style="54" customWidth="1"/>
    <col min="12551" max="12551" width="13" style="54" customWidth="1"/>
    <col min="12552" max="12552" width="3.09765625" style="54" customWidth="1"/>
    <col min="12553" max="12799" width="8.8984375" style="54"/>
    <col min="12800" max="12800" width="4.3984375" style="54" customWidth="1"/>
    <col min="12801" max="12801" width="38.09765625" style="54" customWidth="1"/>
    <col min="12802" max="12802" width="40.8984375" style="54" customWidth="1"/>
    <col min="12803" max="12803" width="15.3984375" style="54" customWidth="1"/>
    <col min="12804" max="12804" width="14.09765625" style="54" customWidth="1"/>
    <col min="12805" max="12805" width="16.09765625" style="54" customWidth="1"/>
    <col min="12806" max="12806" width="10.69921875" style="54" customWidth="1"/>
    <col min="12807" max="12807" width="13" style="54" customWidth="1"/>
    <col min="12808" max="12808" width="3.09765625" style="54" customWidth="1"/>
    <col min="12809" max="13055" width="8.8984375" style="54"/>
    <col min="13056" max="13056" width="4.3984375" style="54" customWidth="1"/>
    <col min="13057" max="13057" width="38.09765625" style="54" customWidth="1"/>
    <col min="13058" max="13058" width="40.8984375" style="54" customWidth="1"/>
    <col min="13059" max="13059" width="15.3984375" style="54" customWidth="1"/>
    <col min="13060" max="13060" width="14.09765625" style="54" customWidth="1"/>
    <col min="13061" max="13061" width="16.09765625" style="54" customWidth="1"/>
    <col min="13062" max="13062" width="10.69921875" style="54" customWidth="1"/>
    <col min="13063" max="13063" width="13" style="54" customWidth="1"/>
    <col min="13064" max="13064" width="3.09765625" style="54" customWidth="1"/>
    <col min="13065" max="13311" width="8.8984375" style="54"/>
    <col min="13312" max="13312" width="4.3984375" style="54" customWidth="1"/>
    <col min="13313" max="13313" width="38.09765625" style="54" customWidth="1"/>
    <col min="13314" max="13314" width="40.8984375" style="54" customWidth="1"/>
    <col min="13315" max="13315" width="15.3984375" style="54" customWidth="1"/>
    <col min="13316" max="13316" width="14.09765625" style="54" customWidth="1"/>
    <col min="13317" max="13317" width="16.09765625" style="54" customWidth="1"/>
    <col min="13318" max="13318" width="10.69921875" style="54" customWidth="1"/>
    <col min="13319" max="13319" width="13" style="54" customWidth="1"/>
    <col min="13320" max="13320" width="3.09765625" style="54" customWidth="1"/>
    <col min="13321" max="13567" width="8.8984375" style="54"/>
    <col min="13568" max="13568" width="4.3984375" style="54" customWidth="1"/>
    <col min="13569" max="13569" width="38.09765625" style="54" customWidth="1"/>
    <col min="13570" max="13570" width="40.8984375" style="54" customWidth="1"/>
    <col min="13571" max="13571" width="15.3984375" style="54" customWidth="1"/>
    <col min="13572" max="13572" width="14.09765625" style="54" customWidth="1"/>
    <col min="13573" max="13573" width="16.09765625" style="54" customWidth="1"/>
    <col min="13574" max="13574" width="10.69921875" style="54" customWidth="1"/>
    <col min="13575" max="13575" width="13" style="54" customWidth="1"/>
    <col min="13576" max="13576" width="3.09765625" style="54" customWidth="1"/>
    <col min="13577" max="13823" width="8.8984375" style="54"/>
    <col min="13824" max="13824" width="4.3984375" style="54" customWidth="1"/>
    <col min="13825" max="13825" width="38.09765625" style="54" customWidth="1"/>
    <col min="13826" max="13826" width="40.8984375" style="54" customWidth="1"/>
    <col min="13827" max="13827" width="15.3984375" style="54" customWidth="1"/>
    <col min="13828" max="13828" width="14.09765625" style="54" customWidth="1"/>
    <col min="13829" max="13829" width="16.09765625" style="54" customWidth="1"/>
    <col min="13830" max="13830" width="10.69921875" style="54" customWidth="1"/>
    <col min="13831" max="13831" width="13" style="54" customWidth="1"/>
    <col min="13832" max="13832" width="3.09765625" style="54" customWidth="1"/>
    <col min="13833" max="14079" width="8.8984375" style="54"/>
    <col min="14080" max="14080" width="4.3984375" style="54" customWidth="1"/>
    <col min="14081" max="14081" width="38.09765625" style="54" customWidth="1"/>
    <col min="14082" max="14082" width="40.8984375" style="54" customWidth="1"/>
    <col min="14083" max="14083" width="15.3984375" style="54" customWidth="1"/>
    <col min="14084" max="14084" width="14.09765625" style="54" customWidth="1"/>
    <col min="14085" max="14085" width="16.09765625" style="54" customWidth="1"/>
    <col min="14086" max="14086" width="10.69921875" style="54" customWidth="1"/>
    <col min="14087" max="14087" width="13" style="54" customWidth="1"/>
    <col min="14088" max="14088" width="3.09765625" style="54" customWidth="1"/>
    <col min="14089" max="14335" width="8.8984375" style="54"/>
    <col min="14336" max="14336" width="4.3984375" style="54" customWidth="1"/>
    <col min="14337" max="14337" width="38.09765625" style="54" customWidth="1"/>
    <col min="14338" max="14338" width="40.8984375" style="54" customWidth="1"/>
    <col min="14339" max="14339" width="15.3984375" style="54" customWidth="1"/>
    <col min="14340" max="14340" width="14.09765625" style="54" customWidth="1"/>
    <col min="14341" max="14341" width="16.09765625" style="54" customWidth="1"/>
    <col min="14342" max="14342" width="10.69921875" style="54" customWidth="1"/>
    <col min="14343" max="14343" width="13" style="54" customWidth="1"/>
    <col min="14344" max="14344" width="3.09765625" style="54" customWidth="1"/>
    <col min="14345" max="14591" width="8.8984375" style="54"/>
    <col min="14592" max="14592" width="4.3984375" style="54" customWidth="1"/>
    <col min="14593" max="14593" width="38.09765625" style="54" customWidth="1"/>
    <col min="14594" max="14594" width="40.8984375" style="54" customWidth="1"/>
    <col min="14595" max="14595" width="15.3984375" style="54" customWidth="1"/>
    <col min="14596" max="14596" width="14.09765625" style="54" customWidth="1"/>
    <col min="14597" max="14597" width="16.09765625" style="54" customWidth="1"/>
    <col min="14598" max="14598" width="10.69921875" style="54" customWidth="1"/>
    <col min="14599" max="14599" width="13" style="54" customWidth="1"/>
    <col min="14600" max="14600" width="3.09765625" style="54" customWidth="1"/>
    <col min="14601" max="14847" width="8.8984375" style="54"/>
    <col min="14848" max="14848" width="4.3984375" style="54" customWidth="1"/>
    <col min="14849" max="14849" width="38.09765625" style="54" customWidth="1"/>
    <col min="14850" max="14850" width="40.8984375" style="54" customWidth="1"/>
    <col min="14851" max="14851" width="15.3984375" style="54" customWidth="1"/>
    <col min="14852" max="14852" width="14.09765625" style="54" customWidth="1"/>
    <col min="14853" max="14853" width="16.09765625" style="54" customWidth="1"/>
    <col min="14854" max="14854" width="10.69921875" style="54" customWidth="1"/>
    <col min="14855" max="14855" width="13" style="54" customWidth="1"/>
    <col min="14856" max="14856" width="3.09765625" style="54" customWidth="1"/>
    <col min="14857" max="15103" width="8.8984375" style="54"/>
    <col min="15104" max="15104" width="4.3984375" style="54" customWidth="1"/>
    <col min="15105" max="15105" width="38.09765625" style="54" customWidth="1"/>
    <col min="15106" max="15106" width="40.8984375" style="54" customWidth="1"/>
    <col min="15107" max="15107" width="15.3984375" style="54" customWidth="1"/>
    <col min="15108" max="15108" width="14.09765625" style="54" customWidth="1"/>
    <col min="15109" max="15109" width="16.09765625" style="54" customWidth="1"/>
    <col min="15110" max="15110" width="10.69921875" style="54" customWidth="1"/>
    <col min="15111" max="15111" width="13" style="54" customWidth="1"/>
    <col min="15112" max="15112" width="3.09765625" style="54" customWidth="1"/>
    <col min="15113" max="15359" width="8.8984375" style="54"/>
    <col min="15360" max="15360" width="4.3984375" style="54" customWidth="1"/>
    <col min="15361" max="15361" width="38.09765625" style="54" customWidth="1"/>
    <col min="15362" max="15362" width="40.8984375" style="54" customWidth="1"/>
    <col min="15363" max="15363" width="15.3984375" style="54" customWidth="1"/>
    <col min="15364" max="15364" width="14.09765625" style="54" customWidth="1"/>
    <col min="15365" max="15365" width="16.09765625" style="54" customWidth="1"/>
    <col min="15366" max="15366" width="10.69921875" style="54" customWidth="1"/>
    <col min="15367" max="15367" width="13" style="54" customWidth="1"/>
    <col min="15368" max="15368" width="3.09765625" style="54" customWidth="1"/>
    <col min="15369" max="15615" width="8.8984375" style="54"/>
    <col min="15616" max="15616" width="4.3984375" style="54" customWidth="1"/>
    <col min="15617" max="15617" width="38.09765625" style="54" customWidth="1"/>
    <col min="15618" max="15618" width="40.8984375" style="54" customWidth="1"/>
    <col min="15619" max="15619" width="15.3984375" style="54" customWidth="1"/>
    <col min="15620" max="15620" width="14.09765625" style="54" customWidth="1"/>
    <col min="15621" max="15621" width="16.09765625" style="54" customWidth="1"/>
    <col min="15622" max="15622" width="10.69921875" style="54" customWidth="1"/>
    <col min="15623" max="15623" width="13" style="54" customWidth="1"/>
    <col min="15624" max="15624" width="3.09765625" style="54" customWidth="1"/>
    <col min="15625" max="15871" width="8.8984375" style="54"/>
    <col min="15872" max="15872" width="4.3984375" style="54" customWidth="1"/>
    <col min="15873" max="15873" width="38.09765625" style="54" customWidth="1"/>
    <col min="15874" max="15874" width="40.8984375" style="54" customWidth="1"/>
    <col min="15875" max="15875" width="15.3984375" style="54" customWidth="1"/>
    <col min="15876" max="15876" width="14.09765625" style="54" customWidth="1"/>
    <col min="15877" max="15877" width="16.09765625" style="54" customWidth="1"/>
    <col min="15878" max="15878" width="10.69921875" style="54" customWidth="1"/>
    <col min="15879" max="15879" width="13" style="54" customWidth="1"/>
    <col min="15880" max="15880" width="3.09765625" style="54" customWidth="1"/>
    <col min="15881" max="16127" width="8.8984375" style="54"/>
    <col min="16128" max="16128" width="4.3984375" style="54" customWidth="1"/>
    <col min="16129" max="16129" width="38.09765625" style="54" customWidth="1"/>
    <col min="16130" max="16130" width="40.8984375" style="54" customWidth="1"/>
    <col min="16131" max="16131" width="15.3984375" style="54" customWidth="1"/>
    <col min="16132" max="16132" width="14.09765625" style="54" customWidth="1"/>
    <col min="16133" max="16133" width="16.09765625" style="54" customWidth="1"/>
    <col min="16134" max="16134" width="10.69921875" style="54" customWidth="1"/>
    <col min="16135" max="16135" width="13" style="54" customWidth="1"/>
    <col min="16136" max="16136" width="3.09765625" style="54" customWidth="1"/>
    <col min="16137" max="16384" width="8.8984375" style="54"/>
  </cols>
  <sheetData>
    <row r="1" spans="1:7" ht="18.600000000000001" customHeight="1" x14ac:dyDescent="0.25">
      <c r="A1" s="113" t="s">
        <v>0</v>
      </c>
      <c r="B1" s="113"/>
      <c r="C1" s="113"/>
      <c r="D1" s="113"/>
      <c r="E1" s="113"/>
      <c r="F1" s="113"/>
    </row>
    <row r="2" spans="1:7" ht="15.7" customHeight="1" x14ac:dyDescent="0.25">
      <c r="B2" s="55" t="s">
        <v>357</v>
      </c>
    </row>
    <row r="3" spans="1:7" ht="15.7" customHeight="1" x14ac:dyDescent="0.25">
      <c r="B3" s="55"/>
    </row>
    <row r="4" spans="1:7" ht="15" customHeight="1" x14ac:dyDescent="0.3">
      <c r="A4" s="58" t="s">
        <v>197</v>
      </c>
      <c r="C4" s="66"/>
      <c r="D4" s="66"/>
      <c r="E4" s="66"/>
    </row>
    <row r="5" spans="1:7" ht="15" customHeight="1" x14ac:dyDescent="0.25">
      <c r="A5" s="61" t="s">
        <v>28</v>
      </c>
      <c r="B5" s="54" t="s">
        <v>358</v>
      </c>
      <c r="C5" s="62">
        <v>99.92</v>
      </c>
      <c r="D5" s="62">
        <v>19.98</v>
      </c>
      <c r="E5" s="62">
        <v>119.9</v>
      </c>
      <c r="F5" s="57">
        <v>109004</v>
      </c>
    </row>
    <row r="6" spans="1:7" ht="15" customHeight="1" x14ac:dyDescent="0.25">
      <c r="A6" s="61" t="s">
        <v>206</v>
      </c>
      <c r="B6" s="54" t="s">
        <v>359</v>
      </c>
      <c r="C6" s="62">
        <v>490</v>
      </c>
      <c r="D6" s="62">
        <v>98</v>
      </c>
      <c r="E6" s="62">
        <v>588</v>
      </c>
      <c r="F6" s="57">
        <v>109005</v>
      </c>
    </row>
    <row r="7" spans="1:7" ht="15" customHeight="1" x14ac:dyDescent="0.25">
      <c r="A7" s="61" t="s">
        <v>360</v>
      </c>
      <c r="B7" s="54" t="s">
        <v>361</v>
      </c>
      <c r="C7" s="62">
        <v>150</v>
      </c>
      <c r="D7" s="62"/>
      <c r="E7" s="62">
        <v>150</v>
      </c>
      <c r="F7" s="57">
        <v>109006</v>
      </c>
    </row>
    <row r="8" spans="1:7" ht="15" customHeight="1" x14ac:dyDescent="0.25">
      <c r="A8" s="61" t="s">
        <v>362</v>
      </c>
      <c r="B8" s="54" t="s">
        <v>363</v>
      </c>
      <c r="C8" s="62">
        <v>80.83</v>
      </c>
      <c r="D8" s="62">
        <v>16.170000000000002</v>
      </c>
      <c r="E8" s="62">
        <v>97</v>
      </c>
      <c r="F8" s="57">
        <v>109007</v>
      </c>
    </row>
    <row r="9" spans="1:7" ht="15" customHeight="1" x14ac:dyDescent="0.25">
      <c r="A9" s="61" t="s">
        <v>362</v>
      </c>
      <c r="B9" s="54" t="s">
        <v>363</v>
      </c>
      <c r="C9" s="62">
        <v>285.83</v>
      </c>
      <c r="D9" s="62">
        <v>57.17</v>
      </c>
      <c r="E9" s="62">
        <v>343</v>
      </c>
      <c r="F9" s="67">
        <v>109007</v>
      </c>
      <c r="G9" s="63"/>
    </row>
    <row r="10" spans="1:7" ht="15" customHeight="1" x14ac:dyDescent="0.25">
      <c r="A10" s="61" t="s">
        <v>202</v>
      </c>
      <c r="B10" s="54" t="s">
        <v>203</v>
      </c>
      <c r="C10" s="62">
        <v>46.95</v>
      </c>
      <c r="D10" s="62">
        <v>9.39</v>
      </c>
      <c r="E10" s="62">
        <v>56.34</v>
      </c>
      <c r="F10" s="67">
        <v>109008</v>
      </c>
      <c r="G10" s="63"/>
    </row>
    <row r="11" spans="1:7" ht="15" customHeight="1" x14ac:dyDescent="0.25">
      <c r="C11" s="64">
        <f>SUM(C5:C10)</f>
        <v>1153.53</v>
      </c>
      <c r="D11" s="64">
        <f>SUM(D5:D10)</f>
        <v>200.70999999999998</v>
      </c>
      <c r="E11" s="64">
        <f>SUM(E5:E10)</f>
        <v>1354.24</v>
      </c>
    </row>
    <row r="12" spans="1:7" ht="15" customHeight="1" x14ac:dyDescent="0.25">
      <c r="C12" s="65"/>
      <c r="D12" s="65"/>
      <c r="E12" s="65"/>
    </row>
    <row r="13" spans="1:7" ht="15" customHeight="1" x14ac:dyDescent="0.3">
      <c r="A13" s="58" t="s">
        <v>208</v>
      </c>
      <c r="C13" s="66"/>
      <c r="D13" s="66"/>
      <c r="E13" s="66"/>
    </row>
    <row r="14" spans="1:7" ht="15" customHeight="1" x14ac:dyDescent="0.25">
      <c r="A14" s="61" t="s">
        <v>364</v>
      </c>
      <c r="B14" s="54" t="s">
        <v>365</v>
      </c>
      <c r="C14" s="66">
        <v>99.13</v>
      </c>
      <c r="D14" s="66">
        <v>19.82</v>
      </c>
      <c r="E14" s="66">
        <v>118.95</v>
      </c>
      <c r="F14" s="57" t="s">
        <v>61</v>
      </c>
    </row>
    <row r="15" spans="1:7" ht="15" customHeight="1" x14ac:dyDescent="0.25">
      <c r="A15" s="61" t="s">
        <v>364</v>
      </c>
      <c r="B15" s="54" t="s">
        <v>365</v>
      </c>
      <c r="C15" s="66">
        <v>4.05</v>
      </c>
      <c r="D15" s="66"/>
      <c r="E15" s="66">
        <v>4.05</v>
      </c>
      <c r="F15" s="57" t="s">
        <v>61</v>
      </c>
    </row>
    <row r="16" spans="1:7" ht="15" customHeight="1" x14ac:dyDescent="0.25">
      <c r="A16" s="61" t="s">
        <v>366</v>
      </c>
      <c r="B16" s="54" t="s">
        <v>367</v>
      </c>
      <c r="C16" s="66">
        <v>501.14</v>
      </c>
      <c r="D16" s="66">
        <v>100.23</v>
      </c>
      <c r="E16" s="66">
        <v>601.37</v>
      </c>
      <c r="F16" s="57" t="s">
        <v>61</v>
      </c>
    </row>
    <row r="17" spans="1:7" ht="15" customHeight="1" x14ac:dyDescent="0.25">
      <c r="A17" s="61" t="s">
        <v>366</v>
      </c>
      <c r="B17" s="54" t="s">
        <v>367</v>
      </c>
      <c r="C17" s="66">
        <v>568.86</v>
      </c>
      <c r="D17" s="66">
        <v>113.77</v>
      </c>
      <c r="E17" s="66">
        <v>682.63</v>
      </c>
      <c r="F17" s="57" t="s">
        <v>61</v>
      </c>
    </row>
    <row r="18" spans="1:7" ht="15" customHeight="1" x14ac:dyDescent="0.25">
      <c r="A18" s="61" t="s">
        <v>368</v>
      </c>
      <c r="B18" s="54" t="s">
        <v>369</v>
      </c>
      <c r="C18" s="66">
        <v>23.67</v>
      </c>
      <c r="D18" s="66">
        <v>4.7300000000000004</v>
      </c>
      <c r="E18" s="66">
        <v>28.4</v>
      </c>
      <c r="F18" s="57" t="s">
        <v>61</v>
      </c>
    </row>
    <row r="19" spans="1:7" ht="15" customHeight="1" x14ac:dyDescent="0.25">
      <c r="A19" s="61" t="s">
        <v>370</v>
      </c>
      <c r="B19" s="54" t="s">
        <v>371</v>
      </c>
      <c r="C19" s="66">
        <v>173.32</v>
      </c>
      <c r="D19" s="66">
        <v>34.67</v>
      </c>
      <c r="E19" s="66">
        <v>207.99</v>
      </c>
      <c r="F19" s="57" t="s">
        <v>61</v>
      </c>
    </row>
    <row r="20" spans="1:7" ht="15" customHeight="1" x14ac:dyDescent="0.25">
      <c r="A20" s="61" t="s">
        <v>372</v>
      </c>
      <c r="B20" s="54" t="s">
        <v>373</v>
      </c>
      <c r="C20" s="66">
        <v>82.39</v>
      </c>
      <c r="D20" s="66">
        <v>16.48</v>
      </c>
      <c r="E20" s="66">
        <v>98.87</v>
      </c>
      <c r="F20" s="57" t="s">
        <v>61</v>
      </c>
    </row>
    <row r="21" spans="1:7" ht="15" customHeight="1" x14ac:dyDescent="0.25">
      <c r="A21" s="61" t="s">
        <v>374</v>
      </c>
      <c r="B21" s="54" t="s">
        <v>375</v>
      </c>
      <c r="C21" s="66">
        <v>125</v>
      </c>
      <c r="D21" s="66"/>
      <c r="E21" s="66">
        <v>125</v>
      </c>
      <c r="F21" s="57">
        <v>109009</v>
      </c>
    </row>
    <row r="22" spans="1:7" ht="15" customHeight="1" x14ac:dyDescent="0.25">
      <c r="A22" s="61" t="s">
        <v>219</v>
      </c>
      <c r="B22" s="54" t="s">
        <v>376</v>
      </c>
      <c r="C22" s="66">
        <v>196.03</v>
      </c>
      <c r="D22" s="66">
        <v>9.8000000000000007</v>
      </c>
      <c r="E22" s="66">
        <v>205.83</v>
      </c>
      <c r="F22" s="57">
        <v>109010</v>
      </c>
    </row>
    <row r="23" spans="1:7" ht="15" customHeight="1" x14ac:dyDescent="0.25">
      <c r="A23" s="61" t="s">
        <v>377</v>
      </c>
      <c r="B23" s="54" t="s">
        <v>378</v>
      </c>
      <c r="C23" s="66">
        <v>179.45</v>
      </c>
      <c r="D23" s="66">
        <v>35.89</v>
      </c>
      <c r="E23" s="66">
        <v>215.34</v>
      </c>
      <c r="F23" s="57">
        <v>109011</v>
      </c>
    </row>
    <row r="24" spans="1:7" ht="15" customHeight="1" x14ac:dyDescent="0.25">
      <c r="A24" s="61" t="s">
        <v>218</v>
      </c>
      <c r="B24" s="54" t="s">
        <v>205</v>
      </c>
      <c r="C24" s="66">
        <v>29.16</v>
      </c>
      <c r="D24" s="66"/>
      <c r="E24" s="66">
        <v>29.16</v>
      </c>
      <c r="F24" s="57">
        <v>109012</v>
      </c>
    </row>
    <row r="25" spans="1:7" ht="15" customHeight="1" x14ac:dyDescent="0.25">
      <c r="A25" s="61" t="s">
        <v>345</v>
      </c>
      <c r="B25" s="54" t="s">
        <v>129</v>
      </c>
      <c r="C25" s="66">
        <v>7</v>
      </c>
      <c r="D25" s="66"/>
      <c r="E25" s="66">
        <v>7</v>
      </c>
      <c r="F25" s="57">
        <v>109013</v>
      </c>
    </row>
    <row r="26" spans="1:7" s="69" customFormat="1" ht="15" customHeight="1" x14ac:dyDescent="0.3">
      <c r="B26" s="70"/>
      <c r="C26" s="64">
        <f>SUM(C14:C25)</f>
        <v>1989.2</v>
      </c>
      <c r="D26" s="64">
        <f>SUM(D14:D25)</f>
        <v>335.39</v>
      </c>
      <c r="E26" s="64">
        <f>SUM(E14:E25)</f>
        <v>2324.59</v>
      </c>
      <c r="F26" s="71"/>
      <c r="G26" s="72"/>
    </row>
    <row r="27" spans="1:7" s="69" customFormat="1" ht="15" customHeight="1" x14ac:dyDescent="0.3">
      <c r="B27" s="70"/>
      <c r="C27" s="65"/>
      <c r="D27" s="65"/>
      <c r="E27" s="65"/>
      <c r="F27" s="71"/>
      <c r="G27" s="72"/>
    </row>
    <row r="28" spans="1:7" ht="15" customHeight="1" x14ac:dyDescent="0.3">
      <c r="A28" s="58" t="s">
        <v>225</v>
      </c>
      <c r="C28" s="66"/>
      <c r="D28" s="66"/>
      <c r="E28" s="66"/>
    </row>
    <row r="29" spans="1:7" ht="15" customHeight="1" x14ac:dyDescent="0.25">
      <c r="A29" s="61" t="s">
        <v>379</v>
      </c>
      <c r="B29" s="54" t="s">
        <v>380</v>
      </c>
      <c r="C29" s="66">
        <v>520</v>
      </c>
      <c r="D29" s="66">
        <v>104</v>
      </c>
      <c r="E29" s="66">
        <v>624</v>
      </c>
      <c r="F29" s="57">
        <v>109014</v>
      </c>
    </row>
    <row r="30" spans="1:7" ht="15" customHeight="1" x14ac:dyDescent="0.25">
      <c r="A30" s="61" t="s">
        <v>219</v>
      </c>
      <c r="B30" s="54" t="s">
        <v>381</v>
      </c>
      <c r="C30" s="66">
        <v>294.94</v>
      </c>
      <c r="D30" s="66">
        <v>14.75</v>
      </c>
      <c r="E30" s="66">
        <v>309.69</v>
      </c>
      <c r="F30" s="57">
        <v>109010</v>
      </c>
    </row>
    <row r="31" spans="1:7" ht="15" customHeight="1" x14ac:dyDescent="0.25">
      <c r="A31" s="75"/>
      <c r="B31" s="69"/>
      <c r="C31" s="64">
        <f>SUM(C29:C30)</f>
        <v>814.94</v>
      </c>
      <c r="D31" s="64">
        <f>SUM(D29:D30)</f>
        <v>118.75</v>
      </c>
      <c r="E31" s="64">
        <f>SUM(E29:E30)</f>
        <v>933.69</v>
      </c>
    </row>
    <row r="32" spans="1:7" ht="15" customHeight="1" x14ac:dyDescent="0.25">
      <c r="A32" s="75"/>
      <c r="B32" s="69"/>
      <c r="C32" s="65"/>
      <c r="D32" s="65"/>
      <c r="E32" s="65"/>
    </row>
    <row r="33" spans="1:7" ht="15" customHeight="1" x14ac:dyDescent="0.3">
      <c r="A33" s="58" t="s">
        <v>228</v>
      </c>
      <c r="C33" s="65"/>
      <c r="D33" s="65"/>
      <c r="E33" s="65"/>
    </row>
    <row r="34" spans="1:7" ht="15" customHeight="1" x14ac:dyDescent="0.25">
      <c r="A34" s="61" t="s">
        <v>219</v>
      </c>
      <c r="B34" s="76" t="s">
        <v>382</v>
      </c>
      <c r="C34" s="65">
        <v>90.82</v>
      </c>
      <c r="D34" s="65">
        <v>4.54</v>
      </c>
      <c r="E34" s="65">
        <v>95.36</v>
      </c>
      <c r="F34" s="57">
        <v>109010</v>
      </c>
    </row>
    <row r="35" spans="1:7" ht="15" customHeight="1" x14ac:dyDescent="0.25">
      <c r="C35" s="64">
        <f>SUM(C34:C34)</f>
        <v>90.82</v>
      </c>
      <c r="D35" s="64">
        <f>SUM(D34:D34)</f>
        <v>4.54</v>
      </c>
      <c r="E35" s="64">
        <f>SUM(E34:E34)</f>
        <v>95.36</v>
      </c>
    </row>
    <row r="36" spans="1:7" ht="15" customHeight="1" x14ac:dyDescent="0.25"/>
    <row r="37" spans="1:7" ht="15" customHeight="1" x14ac:dyDescent="0.3">
      <c r="A37" s="58" t="s">
        <v>244</v>
      </c>
      <c r="C37" s="66"/>
      <c r="D37" s="66"/>
      <c r="E37" s="66"/>
    </row>
    <row r="38" spans="1:7" ht="15" customHeight="1" x14ac:dyDescent="0.25">
      <c r="A38" s="61" t="s">
        <v>79</v>
      </c>
      <c r="B38" s="54" t="s">
        <v>383</v>
      </c>
      <c r="C38" s="66">
        <v>443.82</v>
      </c>
      <c r="D38" s="66">
        <v>88.76</v>
      </c>
      <c r="E38" s="66">
        <v>532.58000000000004</v>
      </c>
      <c r="F38" s="57" t="s">
        <v>8</v>
      </c>
    </row>
    <row r="39" spans="1:7" ht="15" customHeight="1" x14ac:dyDescent="0.25">
      <c r="A39" s="61" t="s">
        <v>219</v>
      </c>
      <c r="B39" s="54" t="s">
        <v>384</v>
      </c>
      <c r="C39" s="62">
        <v>61.45</v>
      </c>
      <c r="D39" s="62">
        <v>3.07</v>
      </c>
      <c r="E39" s="62">
        <v>64.52</v>
      </c>
      <c r="F39" s="57">
        <v>109010</v>
      </c>
      <c r="G39" s="63"/>
    </row>
    <row r="40" spans="1:7" ht="15" customHeight="1" x14ac:dyDescent="0.25">
      <c r="A40" s="75"/>
      <c r="B40" s="69"/>
      <c r="C40" s="64">
        <f>SUM(C38:C39)</f>
        <v>505.27</v>
      </c>
      <c r="D40" s="64">
        <f>SUM(D38:D39)</f>
        <v>91.83</v>
      </c>
      <c r="E40" s="64">
        <f>SUM(E38:E39)</f>
        <v>597.1</v>
      </c>
    </row>
    <row r="41" spans="1:7" ht="15" customHeight="1" x14ac:dyDescent="0.25">
      <c r="A41" s="75"/>
      <c r="B41" s="69"/>
      <c r="C41" s="65"/>
      <c r="D41" s="65"/>
      <c r="E41" s="65"/>
    </row>
    <row r="42" spans="1:7" ht="15" customHeight="1" x14ac:dyDescent="0.3">
      <c r="A42" s="80" t="s">
        <v>250</v>
      </c>
      <c r="B42" s="69"/>
      <c r="C42" s="65"/>
      <c r="D42" s="65"/>
      <c r="E42" s="65"/>
    </row>
    <row r="43" spans="1:7" ht="15" customHeight="1" x14ac:dyDescent="0.25">
      <c r="A43" s="75" t="s">
        <v>89</v>
      </c>
      <c r="B43" s="81" t="s">
        <v>90</v>
      </c>
      <c r="C43" s="65">
        <v>313.33</v>
      </c>
      <c r="D43" s="65">
        <v>62.67</v>
      </c>
      <c r="E43" s="65">
        <v>376</v>
      </c>
      <c r="F43" s="57">
        <v>109015</v>
      </c>
    </row>
    <row r="44" spans="1:7" ht="15" customHeight="1" x14ac:dyDescent="0.25">
      <c r="A44" s="75"/>
      <c r="B44" s="69"/>
      <c r="C44" s="64">
        <f>SUM(C43:C43)</f>
        <v>313.33</v>
      </c>
      <c r="D44" s="64">
        <f>SUM(D43:D43)</f>
        <v>62.67</v>
      </c>
      <c r="E44" s="64">
        <f>SUM(E43:E43)</f>
        <v>376</v>
      </c>
      <c r="G44" s="63"/>
    </row>
    <row r="45" spans="1:7" ht="15" customHeight="1" x14ac:dyDescent="0.25">
      <c r="A45" s="75"/>
      <c r="B45" s="69"/>
      <c r="C45" s="65"/>
      <c r="D45" s="65"/>
      <c r="E45" s="65"/>
      <c r="G45" s="63"/>
    </row>
    <row r="46" spans="1:7" ht="15" customHeight="1" x14ac:dyDescent="0.25">
      <c r="A46" s="97" t="s">
        <v>385</v>
      </c>
      <c r="B46" s="69"/>
      <c r="C46" s="65"/>
      <c r="D46" s="65"/>
      <c r="E46" s="65"/>
      <c r="G46" s="63"/>
    </row>
    <row r="47" spans="1:7" ht="15" customHeight="1" x14ac:dyDescent="0.25">
      <c r="A47" s="75" t="s">
        <v>386</v>
      </c>
      <c r="B47" s="69" t="s">
        <v>387</v>
      </c>
      <c r="C47" s="65">
        <v>300</v>
      </c>
      <c r="D47" s="65"/>
      <c r="E47" s="65">
        <v>300</v>
      </c>
      <c r="F47" s="57">
        <v>109016</v>
      </c>
      <c r="G47" s="63"/>
    </row>
    <row r="48" spans="1:7" ht="15" customHeight="1" x14ac:dyDescent="0.25">
      <c r="A48" s="75" t="s">
        <v>386</v>
      </c>
      <c r="B48" s="69" t="s">
        <v>388</v>
      </c>
      <c r="C48" s="65">
        <v>300</v>
      </c>
      <c r="D48" s="65"/>
      <c r="E48" s="65">
        <v>300</v>
      </c>
      <c r="F48" s="57">
        <v>109016</v>
      </c>
      <c r="G48" s="63"/>
    </row>
    <row r="49" spans="1:9" ht="15" customHeight="1" x14ac:dyDescent="0.25">
      <c r="A49" s="75"/>
      <c r="B49" s="69"/>
      <c r="C49" s="78">
        <f>SUM(C47:C48)</f>
        <v>600</v>
      </c>
      <c r="D49" s="78">
        <f>SUM(D47:D48)</f>
        <v>0</v>
      </c>
      <c r="E49" s="78">
        <f>SUM(E47:E48)</f>
        <v>600</v>
      </c>
      <c r="G49" s="63"/>
    </row>
    <row r="50" spans="1:9" ht="15" customHeight="1" x14ac:dyDescent="0.25">
      <c r="A50" s="75"/>
      <c r="B50" s="69"/>
      <c r="C50" s="65"/>
      <c r="D50" s="65"/>
      <c r="E50" s="65"/>
      <c r="G50" s="63"/>
    </row>
    <row r="51" spans="1:9" ht="15" customHeight="1" x14ac:dyDescent="0.3">
      <c r="A51" s="58" t="s">
        <v>227</v>
      </c>
      <c r="C51" s="77"/>
      <c r="D51" s="77"/>
      <c r="E51" s="77"/>
      <c r="G51" s="63"/>
    </row>
    <row r="52" spans="1:9" ht="15" customHeight="1" x14ac:dyDescent="0.25">
      <c r="A52" s="61" t="s">
        <v>219</v>
      </c>
      <c r="B52" s="54" t="s">
        <v>389</v>
      </c>
      <c r="C52" s="77">
        <v>53.57</v>
      </c>
      <c r="D52" s="77">
        <v>2.68</v>
      </c>
      <c r="E52" s="77">
        <v>56.25</v>
      </c>
      <c r="F52" s="57">
        <v>109010</v>
      </c>
      <c r="G52" s="63"/>
    </row>
    <row r="53" spans="1:9" ht="15" customHeight="1" x14ac:dyDescent="0.25">
      <c r="A53" s="61"/>
      <c r="C53" s="78">
        <f>SUM(C52:C52)</f>
        <v>53.57</v>
      </c>
      <c r="D53" s="78">
        <f>SUM(D52:D52)</f>
        <v>2.68</v>
      </c>
      <c r="E53" s="78">
        <f>SUM(E52:E52)</f>
        <v>56.25</v>
      </c>
      <c r="G53" s="63"/>
    </row>
    <row r="54" spans="1:9" ht="15" customHeight="1" x14ac:dyDescent="0.3">
      <c r="A54" s="58"/>
      <c r="B54" s="70"/>
      <c r="C54" s="65"/>
      <c r="D54" s="65"/>
      <c r="E54" s="65"/>
    </row>
    <row r="55" spans="1:9" ht="15" customHeight="1" x14ac:dyDescent="0.25">
      <c r="A55" s="82" t="s">
        <v>390</v>
      </c>
      <c r="B55" s="82"/>
      <c r="C55" s="66"/>
      <c r="D55" s="66"/>
      <c r="E55" s="66"/>
    </row>
    <row r="56" spans="1:9" ht="15" customHeight="1" x14ac:dyDescent="0.25">
      <c r="A56" s="61" t="s">
        <v>391</v>
      </c>
      <c r="B56" s="54" t="s">
        <v>310</v>
      </c>
      <c r="C56" s="66">
        <v>750</v>
      </c>
      <c r="D56" s="66">
        <v>150</v>
      </c>
      <c r="E56" s="66">
        <v>900</v>
      </c>
      <c r="F56" s="57">
        <v>109017</v>
      </c>
    </row>
    <row r="57" spans="1:9" ht="15" customHeight="1" x14ac:dyDescent="0.25">
      <c r="C57" s="64">
        <f>SUM(C56:C56)</f>
        <v>750</v>
      </c>
      <c r="D57" s="64">
        <f>SUM(D56:D56)</f>
        <v>150</v>
      </c>
      <c r="E57" s="64">
        <f>SUM(E56:E56)</f>
        <v>900</v>
      </c>
      <c r="G57" s="63"/>
      <c r="I57" s="79"/>
    </row>
    <row r="58" spans="1:9" ht="15" customHeight="1" x14ac:dyDescent="0.25">
      <c r="C58" s="91"/>
      <c r="D58" s="91"/>
      <c r="E58" s="91"/>
      <c r="G58" s="85"/>
    </row>
    <row r="59" spans="1:9" ht="15" customHeight="1" x14ac:dyDescent="0.25">
      <c r="B59" s="92" t="s">
        <v>114</v>
      </c>
      <c r="C59" s="64">
        <f>SUM(+C26+C11+C31+C40+C35+C53+C44+C49+C57)</f>
        <v>6270.66</v>
      </c>
      <c r="D59" s="64">
        <f>SUM(+D26+D11+D31+D40+D35+D53+D44+D49+D57)</f>
        <v>966.56999999999982</v>
      </c>
      <c r="E59" s="64">
        <f>SUM(+E26+E11+E31+E40+E35+E53+E44+E49+E57)</f>
        <v>7237.2300000000005</v>
      </c>
      <c r="G59" s="85"/>
    </row>
    <row r="60" spans="1:9" ht="15" customHeight="1" x14ac:dyDescent="0.25">
      <c r="B60" s="93"/>
      <c r="C60" s="65"/>
      <c r="D60" s="65"/>
      <c r="E60" s="65"/>
      <c r="G60" s="85"/>
    </row>
    <row r="61" spans="1:9" ht="15" customHeight="1" x14ac:dyDescent="0.25">
      <c r="A61" s="54" t="s">
        <v>6</v>
      </c>
      <c r="B61" s="69" t="s">
        <v>392</v>
      </c>
      <c r="C61" s="116" t="s">
        <v>393</v>
      </c>
      <c r="D61" s="116"/>
      <c r="E61" s="65">
        <v>21</v>
      </c>
      <c r="F61" s="57">
        <v>100233</v>
      </c>
      <c r="G61" s="85"/>
    </row>
    <row r="62" spans="1:9" ht="15" customHeight="1" x14ac:dyDescent="0.25">
      <c r="A62" s="98"/>
      <c r="B62" s="99"/>
      <c r="C62" s="62"/>
    </row>
    <row r="63" spans="1:9" ht="15" customHeight="1" x14ac:dyDescent="0.25">
      <c r="A63" s="100"/>
    </row>
    <row r="64" spans="1:9" ht="15" customHeight="1" x14ac:dyDescent="0.25"/>
    <row r="65" spans="1:9" ht="15" customHeight="1" x14ac:dyDescent="0.25"/>
    <row r="66" spans="1:9" ht="15" customHeight="1" x14ac:dyDescent="0.25"/>
    <row r="67" spans="1:9" ht="15" customHeight="1" x14ac:dyDescent="0.25"/>
    <row r="68" spans="1:9" ht="15" customHeight="1" x14ac:dyDescent="0.25"/>
    <row r="69" spans="1:9" ht="15" customHeight="1" x14ac:dyDescent="0.25"/>
    <row r="70" spans="1:9" ht="15" customHeight="1" x14ac:dyDescent="0.25"/>
    <row r="71" spans="1:9" ht="15" customHeight="1" x14ac:dyDescent="0.25"/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>
      <c r="H75" s="88"/>
    </row>
    <row r="76" spans="1:9" ht="15" customHeight="1" x14ac:dyDescent="0.25">
      <c r="I76" s="88"/>
    </row>
    <row r="77" spans="1:9" ht="15" customHeight="1" x14ac:dyDescent="0.25">
      <c r="I77" s="88"/>
    </row>
    <row r="78" spans="1:9" s="88" customFormat="1" ht="15" customHeight="1" x14ac:dyDescent="0.25">
      <c r="A78" s="54"/>
      <c r="B78" s="54"/>
      <c r="C78" s="56"/>
      <c r="D78" s="56"/>
      <c r="E78" s="56"/>
      <c r="F78" s="57"/>
      <c r="G78" s="53"/>
      <c r="H78" s="54"/>
      <c r="I78" s="54"/>
    </row>
    <row r="79" spans="1:9" s="88" customFormat="1" x14ac:dyDescent="0.25">
      <c r="A79" s="54"/>
      <c r="B79" s="54"/>
      <c r="C79" s="56"/>
      <c r="D79" s="56"/>
      <c r="E79" s="56"/>
      <c r="F79" s="57"/>
      <c r="G79" s="53"/>
      <c r="H79" s="54"/>
      <c r="I79" s="54"/>
    </row>
    <row r="80" spans="1:9" s="88" customFormat="1" x14ac:dyDescent="0.25">
      <c r="A80" s="54"/>
      <c r="B80" s="54"/>
      <c r="C80" s="56"/>
      <c r="D80" s="56"/>
      <c r="E80" s="56"/>
      <c r="F80" s="57"/>
      <c r="G80" s="53"/>
      <c r="H80" s="54"/>
      <c r="I80" s="54"/>
    </row>
  </sheetData>
  <mergeCells count="2">
    <mergeCell ref="A1:F1"/>
    <mergeCell ref="C61:D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April 19</vt:lpstr>
      <vt:lpstr>April 19 supp</vt:lpstr>
      <vt:lpstr>May 19</vt:lpstr>
      <vt:lpstr>May 19 supp</vt:lpstr>
      <vt:lpstr>June 19</vt:lpstr>
      <vt:lpstr>July 19</vt:lpstr>
      <vt:lpstr>July 19 supp</vt:lpstr>
      <vt:lpstr>August 19</vt:lpstr>
      <vt:lpstr>August 19 supp</vt:lpstr>
      <vt:lpstr>September 19</vt:lpstr>
      <vt:lpstr>September 19 supp</vt:lpstr>
      <vt:lpstr>October 19</vt:lpstr>
      <vt:lpstr>October 19 supp</vt:lpstr>
      <vt:lpstr>November 19</vt:lpstr>
      <vt:lpstr>November 19 supp</vt:lpstr>
      <vt:lpstr>December 19</vt:lpstr>
      <vt:lpstr>December 19 supp</vt:lpstr>
      <vt:lpstr>January 20</vt:lpstr>
      <vt:lpstr>January 20 supp</vt:lpstr>
      <vt:lpstr>February 20</vt:lpstr>
      <vt:lpstr>February 20 supp</vt:lpstr>
      <vt:lpstr>March 20</vt:lpstr>
      <vt:lpstr>March 20 supp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2022-07-26T13:34:11Z</dcterms:created>
  <dcterms:modified xsi:type="dcterms:W3CDTF">2022-07-27T10:29:24Z</dcterms:modified>
</cp:coreProperties>
</file>