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wn Clerk\Desktop\"/>
    </mc:Choice>
  </mc:AlternateContent>
  <bookViews>
    <workbookView xWindow="0" yWindow="0" windowWidth="22118" windowHeight="8893"/>
  </bookViews>
  <sheets>
    <sheet name="April 18" sheetId="1" r:id="rId1"/>
    <sheet name="May 18" sheetId="2" r:id="rId2"/>
    <sheet name="May 18 supp" sheetId="3" r:id="rId3"/>
    <sheet name="June 18" sheetId="4" r:id="rId4"/>
    <sheet name="July 18" sheetId="5" r:id="rId5"/>
    <sheet name="July 18 supp" sheetId="6" r:id="rId6"/>
    <sheet name="August 18" sheetId="7" r:id="rId7"/>
    <sheet name="August 18 supp" sheetId="8" r:id="rId8"/>
    <sheet name="September 18" sheetId="9" r:id="rId9"/>
    <sheet name="September 18 supp" sheetId="10" r:id="rId10"/>
    <sheet name="October 18" sheetId="11" r:id="rId11"/>
    <sheet name="October 18 supp" sheetId="12" r:id="rId12"/>
    <sheet name="November 18" sheetId="13" r:id="rId13"/>
    <sheet name="November 18 supp" sheetId="14" r:id="rId14"/>
    <sheet name="December 18" sheetId="15" r:id="rId15"/>
    <sheet name="December 18 supp" sheetId="16" r:id="rId16"/>
    <sheet name="January 19" sheetId="17" r:id="rId17"/>
    <sheet name="January 19 supp" sheetId="18" r:id="rId18"/>
    <sheet name="February 19" sheetId="19" r:id="rId19"/>
    <sheet name="February 19 supp" sheetId="20" r:id="rId20"/>
    <sheet name="March19 " sheetId="21" r:id="rId21"/>
    <sheet name="March 19 supp" sheetId="22" r:id="rId22"/>
  </sheets>
  <externalReferences>
    <externalReference r:id="rId2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2" l="1"/>
  <c r="E12" i="22"/>
  <c r="D12" i="22"/>
  <c r="C12" i="22"/>
  <c r="E8" i="22"/>
  <c r="E16" i="22" s="1"/>
  <c r="D8" i="22"/>
  <c r="D16" i="22" s="1"/>
  <c r="C8" i="22"/>
  <c r="E94" i="21"/>
  <c r="C94" i="21"/>
  <c r="E88" i="21"/>
  <c r="D88" i="21"/>
  <c r="C88" i="21"/>
  <c r="E84" i="21"/>
  <c r="D84" i="21"/>
  <c r="C84" i="21"/>
  <c r="E80" i="21"/>
  <c r="D80" i="21"/>
  <c r="C80" i="21"/>
  <c r="E74" i="21"/>
  <c r="D74" i="21"/>
  <c r="C74" i="21"/>
  <c r="D70" i="21"/>
  <c r="C70" i="21"/>
  <c r="E68" i="21"/>
  <c r="E70" i="21" s="1"/>
  <c r="E64" i="21"/>
  <c r="D64" i="21"/>
  <c r="C64" i="21"/>
  <c r="E58" i="21"/>
  <c r="D58" i="21"/>
  <c r="C58" i="21"/>
  <c r="D52" i="21"/>
  <c r="C52" i="21"/>
  <c r="E35" i="21"/>
  <c r="E32" i="21"/>
  <c r="E52" i="21" s="1"/>
  <c r="D27" i="21"/>
  <c r="C27" i="21"/>
  <c r="E22" i="21"/>
  <c r="E16" i="21"/>
  <c r="E15" i="21"/>
  <c r="E27" i="21" s="1"/>
  <c r="E11" i="21"/>
  <c r="D11" i="21"/>
  <c r="D97" i="21" s="1"/>
  <c r="C11" i="21"/>
  <c r="C97" i="21" s="1"/>
  <c r="E49" i="20"/>
  <c r="C49" i="20"/>
  <c r="E43" i="20"/>
  <c r="D43" i="20"/>
  <c r="C43" i="20"/>
  <c r="E42" i="20"/>
  <c r="E38" i="20"/>
  <c r="D38" i="20"/>
  <c r="C38" i="20"/>
  <c r="E34" i="20"/>
  <c r="D34" i="20"/>
  <c r="C34" i="20"/>
  <c r="E29" i="20"/>
  <c r="D29" i="20"/>
  <c r="C29" i="20"/>
  <c r="E25" i="20"/>
  <c r="D25" i="20"/>
  <c r="C25" i="20"/>
  <c r="E21" i="20"/>
  <c r="D21" i="20"/>
  <c r="C21" i="20"/>
  <c r="E18" i="20"/>
  <c r="E15" i="20"/>
  <c r="D15" i="20"/>
  <c r="C15" i="20"/>
  <c r="E8" i="20"/>
  <c r="E51" i="20" s="1"/>
  <c r="D8" i="20"/>
  <c r="D51" i="20" s="1"/>
  <c r="C8" i="20"/>
  <c r="C51" i="20" s="1"/>
  <c r="E84" i="19"/>
  <c r="D84" i="19"/>
  <c r="C84" i="19"/>
  <c r="E79" i="19"/>
  <c r="D79" i="19"/>
  <c r="C79" i="19"/>
  <c r="D75" i="19"/>
  <c r="C75" i="19"/>
  <c r="E74" i="19"/>
  <c r="E75" i="19" s="1"/>
  <c r="D71" i="19"/>
  <c r="C71" i="19"/>
  <c r="E69" i="19"/>
  <c r="E71" i="19" s="1"/>
  <c r="D64" i="19"/>
  <c r="C64" i="19"/>
  <c r="E63" i="19"/>
  <c r="E64" i="19" s="1"/>
  <c r="E57" i="19"/>
  <c r="D57" i="19"/>
  <c r="C57" i="19"/>
  <c r="D51" i="19"/>
  <c r="C51" i="19"/>
  <c r="E49" i="19"/>
  <c r="E51" i="19" s="1"/>
  <c r="D45" i="19"/>
  <c r="C45" i="19"/>
  <c r="E41" i="19"/>
  <c r="E45" i="19" s="1"/>
  <c r="D32" i="19"/>
  <c r="C32" i="19"/>
  <c r="E28" i="19"/>
  <c r="E19" i="19"/>
  <c r="E18" i="19"/>
  <c r="E17" i="19"/>
  <c r="E13" i="19"/>
  <c r="E32" i="19" s="1"/>
  <c r="D9" i="19"/>
  <c r="D86" i="19" s="1"/>
  <c r="C9" i="19"/>
  <c r="C86" i="19" s="1"/>
  <c r="E8" i="19"/>
  <c r="E9" i="19" s="1"/>
  <c r="E33" i="18"/>
  <c r="C33" i="18"/>
  <c r="E27" i="18"/>
  <c r="D27" i="18"/>
  <c r="C27" i="18"/>
  <c r="E22" i="18"/>
  <c r="D22" i="18"/>
  <c r="C22" i="18"/>
  <c r="E18" i="18"/>
  <c r="D18" i="18"/>
  <c r="C18" i="18"/>
  <c r="E13" i="18"/>
  <c r="D13" i="18"/>
  <c r="C13" i="18"/>
  <c r="E8" i="18"/>
  <c r="E36" i="18" s="1"/>
  <c r="D8" i="18"/>
  <c r="D36" i="18" s="1"/>
  <c r="C8" i="18"/>
  <c r="C36" i="18" s="1"/>
  <c r="E84" i="17"/>
  <c r="D84" i="17"/>
  <c r="C84" i="17"/>
  <c r="E80" i="17"/>
  <c r="D80" i="17"/>
  <c r="C80" i="17"/>
  <c r="E74" i="17"/>
  <c r="D74" i="17"/>
  <c r="C74" i="17"/>
  <c r="E70" i="17"/>
  <c r="D70" i="17"/>
  <c r="C70" i="17"/>
  <c r="E58" i="17"/>
  <c r="D58" i="17"/>
  <c r="C58" i="17"/>
  <c r="E50" i="17"/>
  <c r="D50" i="17"/>
  <c r="C50" i="17"/>
  <c r="E46" i="17"/>
  <c r="D46" i="17"/>
  <c r="C46" i="17"/>
  <c r="E36" i="17"/>
  <c r="D36" i="17"/>
  <c r="C36" i="17"/>
  <c r="E21" i="17"/>
  <c r="D21" i="17"/>
  <c r="C21" i="17"/>
  <c r="E16" i="17"/>
  <c r="E12" i="17"/>
  <c r="E86" i="17" s="1"/>
  <c r="D12" i="17"/>
  <c r="D86" i="17" s="1"/>
  <c r="C12" i="17"/>
  <c r="C86" i="17" s="1"/>
  <c r="E39" i="16"/>
  <c r="C39" i="16"/>
  <c r="E33" i="16"/>
  <c r="E32" i="16"/>
  <c r="E29" i="16"/>
  <c r="D29" i="16"/>
  <c r="C29" i="16"/>
  <c r="E25" i="16"/>
  <c r="D25" i="16"/>
  <c r="C25" i="16"/>
  <c r="D21" i="16"/>
  <c r="C21" i="16"/>
  <c r="E18" i="16"/>
  <c r="E21" i="16" s="1"/>
  <c r="D15" i="16"/>
  <c r="C15" i="16"/>
  <c r="E14" i="16"/>
  <c r="E15" i="16" s="1"/>
  <c r="D9" i="16"/>
  <c r="D41" i="16" s="1"/>
  <c r="C9" i="16"/>
  <c r="C41" i="16" s="1"/>
  <c r="E8" i="16"/>
  <c r="E9" i="16" s="1"/>
  <c r="E72" i="15"/>
  <c r="D72" i="15"/>
  <c r="C72" i="15"/>
  <c r="E68" i="15"/>
  <c r="D68" i="15"/>
  <c r="C68" i="15"/>
  <c r="E64" i="15"/>
  <c r="D64" i="15"/>
  <c r="C64" i="15"/>
  <c r="E55" i="15"/>
  <c r="D55" i="15"/>
  <c r="C55" i="15"/>
  <c r="E48" i="15"/>
  <c r="D48" i="15"/>
  <c r="C48" i="15"/>
  <c r="E44" i="15"/>
  <c r="D44" i="15"/>
  <c r="C44" i="15"/>
  <c r="E39" i="15"/>
  <c r="D39" i="15"/>
  <c r="C39" i="15"/>
  <c r="E29" i="15"/>
  <c r="D29" i="15"/>
  <c r="C29" i="15"/>
  <c r="E15" i="15"/>
  <c r="E14" i="15"/>
  <c r="E21" i="15" s="1"/>
  <c r="D14" i="15"/>
  <c r="D21" i="15" s="1"/>
  <c r="C14" i="15"/>
  <c r="C21" i="15" s="1"/>
  <c r="E11" i="15"/>
  <c r="D11" i="15"/>
  <c r="D74" i="15" s="1"/>
  <c r="C11" i="15"/>
  <c r="D28" i="14"/>
  <c r="E26" i="14"/>
  <c r="C26" i="14"/>
  <c r="E20" i="14"/>
  <c r="D20" i="14"/>
  <c r="C20" i="14"/>
  <c r="E16" i="14"/>
  <c r="D16" i="14"/>
  <c r="C16" i="14"/>
  <c r="E12" i="14"/>
  <c r="D12" i="14"/>
  <c r="C12" i="14"/>
  <c r="E8" i="14"/>
  <c r="E28" i="14" s="1"/>
  <c r="D8" i="14"/>
  <c r="C8" i="14"/>
  <c r="C28" i="14" s="1"/>
  <c r="E89" i="13"/>
  <c r="D89" i="13"/>
  <c r="C89" i="13"/>
  <c r="E83" i="13"/>
  <c r="D83" i="13"/>
  <c r="C83" i="13"/>
  <c r="E79" i="13"/>
  <c r="D79" i="13"/>
  <c r="C79" i="13"/>
  <c r="E74" i="13"/>
  <c r="D74" i="13"/>
  <c r="C74" i="13"/>
  <c r="E65" i="13"/>
  <c r="D65" i="13"/>
  <c r="C65" i="13"/>
  <c r="E57" i="13"/>
  <c r="D57" i="13"/>
  <c r="C57" i="13"/>
  <c r="E52" i="13"/>
  <c r="D52" i="13"/>
  <c r="C52" i="13"/>
  <c r="E47" i="13"/>
  <c r="D47" i="13"/>
  <c r="C47" i="13"/>
  <c r="E38" i="13"/>
  <c r="D38" i="13"/>
  <c r="C38" i="13"/>
  <c r="E30" i="13"/>
  <c r="E14" i="13"/>
  <c r="D13" i="13"/>
  <c r="E13" i="13" s="1"/>
  <c r="E22" i="13" s="1"/>
  <c r="E91" i="13" s="1"/>
  <c r="C13" i="13"/>
  <c r="C22" i="13" s="1"/>
  <c r="E10" i="13"/>
  <c r="D10" i="13"/>
  <c r="C10" i="13"/>
  <c r="C91" i="13" s="1"/>
  <c r="E31" i="12"/>
  <c r="C31" i="12"/>
  <c r="E25" i="12"/>
  <c r="C25" i="12"/>
  <c r="E22" i="12"/>
  <c r="C22" i="12"/>
  <c r="E17" i="12"/>
  <c r="D17" i="12"/>
  <c r="C17" i="12"/>
  <c r="E13" i="12"/>
  <c r="D13" i="12"/>
  <c r="C13" i="12"/>
  <c r="E9" i="12"/>
  <c r="E33" i="12" s="1"/>
  <c r="D9" i="12"/>
  <c r="D33" i="12" s="1"/>
  <c r="C9" i="12"/>
  <c r="C33" i="12" s="1"/>
  <c r="E105" i="11"/>
  <c r="D105" i="11"/>
  <c r="C105" i="11"/>
  <c r="E100" i="11"/>
  <c r="D100" i="11"/>
  <c r="C100" i="11"/>
  <c r="E96" i="11"/>
  <c r="D96" i="11"/>
  <c r="C96" i="11"/>
  <c r="E91" i="11"/>
  <c r="D91" i="11"/>
  <c r="C91" i="11"/>
  <c r="E80" i="11"/>
  <c r="C80" i="11"/>
  <c r="E73" i="11"/>
  <c r="D73" i="11"/>
  <c r="C73" i="11"/>
  <c r="E64" i="11"/>
  <c r="D64" i="11"/>
  <c r="C64" i="11"/>
  <c r="E58" i="11"/>
  <c r="D58" i="11"/>
  <c r="C58" i="11"/>
  <c r="E53" i="11"/>
  <c r="D53" i="11"/>
  <c r="C52" i="11"/>
  <c r="C53" i="11" s="1"/>
  <c r="E44" i="11"/>
  <c r="D44" i="11"/>
  <c r="C44" i="11"/>
  <c r="D30" i="11"/>
  <c r="C30" i="11"/>
  <c r="E20" i="11"/>
  <c r="E18" i="11"/>
  <c r="E17" i="11"/>
  <c r="E30" i="11" s="1"/>
  <c r="E13" i="11"/>
  <c r="E107" i="11" s="1"/>
  <c r="D13" i="11"/>
  <c r="D107" i="11" s="1"/>
  <c r="C13" i="11"/>
  <c r="E29" i="10"/>
  <c r="C29" i="10"/>
  <c r="E23" i="10"/>
  <c r="D23" i="10"/>
  <c r="C23" i="10"/>
  <c r="E19" i="10"/>
  <c r="D19" i="10"/>
  <c r="C19" i="10"/>
  <c r="E15" i="10"/>
  <c r="D15" i="10"/>
  <c r="C15" i="10"/>
  <c r="D9" i="10"/>
  <c r="D31" i="10" s="1"/>
  <c r="C9" i="10"/>
  <c r="C31" i="10" s="1"/>
  <c r="E7" i="10"/>
  <c r="E9" i="10" s="1"/>
  <c r="E31" i="10" s="1"/>
  <c r="E78" i="9"/>
  <c r="D78" i="9"/>
  <c r="C78" i="9"/>
  <c r="E74" i="9"/>
  <c r="D74" i="9"/>
  <c r="C74" i="9"/>
  <c r="E70" i="9"/>
  <c r="D70" i="9"/>
  <c r="C70" i="9"/>
  <c r="E59" i="9"/>
  <c r="D59" i="9"/>
  <c r="C59" i="9"/>
  <c r="E52" i="9"/>
  <c r="D52" i="9"/>
  <c r="C52" i="9"/>
  <c r="E48" i="9"/>
  <c r="C48" i="9"/>
  <c r="D42" i="9"/>
  <c r="C42" i="9"/>
  <c r="E42" i="9" s="1"/>
  <c r="E41" i="9"/>
  <c r="E38" i="9"/>
  <c r="D38" i="9"/>
  <c r="C38" i="9"/>
  <c r="E30" i="9"/>
  <c r="D30" i="9"/>
  <c r="C26" i="9"/>
  <c r="C30" i="9" s="1"/>
  <c r="E21" i="9"/>
  <c r="D21" i="9"/>
  <c r="C21" i="9"/>
  <c r="E12" i="9"/>
  <c r="D12" i="9"/>
  <c r="D80" i="9" s="1"/>
  <c r="C12" i="9"/>
  <c r="C80" i="9" s="1"/>
  <c r="E39" i="8"/>
  <c r="D39" i="8"/>
  <c r="C39" i="8"/>
  <c r="E34" i="8"/>
  <c r="D34" i="8"/>
  <c r="C34" i="8"/>
  <c r="E30" i="8"/>
  <c r="D30" i="8"/>
  <c r="C30" i="8"/>
  <c r="E25" i="8"/>
  <c r="D25" i="8"/>
  <c r="C25" i="8"/>
  <c r="E18" i="8"/>
  <c r="D18" i="8"/>
  <c r="C18" i="8"/>
  <c r="E12" i="8"/>
  <c r="D12" i="8"/>
  <c r="C12" i="8"/>
  <c r="E7" i="8"/>
  <c r="E41" i="8" s="1"/>
  <c r="D7" i="8"/>
  <c r="D41" i="8" s="1"/>
  <c r="C7" i="8"/>
  <c r="C41" i="8" s="1"/>
  <c r="E86" i="7"/>
  <c r="C86" i="7"/>
  <c r="E80" i="7"/>
  <c r="D80" i="7"/>
  <c r="C80" i="7"/>
  <c r="E74" i="7"/>
  <c r="D74" i="7"/>
  <c r="C74" i="7"/>
  <c r="E70" i="7"/>
  <c r="D70" i="7"/>
  <c r="C70" i="7"/>
  <c r="E61" i="7"/>
  <c r="D61" i="7"/>
  <c r="C61" i="7"/>
  <c r="E56" i="7"/>
  <c r="D56" i="7"/>
  <c r="C56" i="7"/>
  <c r="E52" i="7"/>
  <c r="D52" i="7"/>
  <c r="C52" i="7"/>
  <c r="E47" i="7"/>
  <c r="D47" i="7"/>
  <c r="C47" i="7"/>
  <c r="E39" i="7"/>
  <c r="D39" i="7"/>
  <c r="C39" i="7"/>
  <c r="D25" i="7"/>
  <c r="C25" i="7"/>
  <c r="E18" i="7"/>
  <c r="E17" i="7"/>
  <c r="E25" i="7" s="1"/>
  <c r="E9" i="7"/>
  <c r="E88" i="7" s="1"/>
  <c r="D9" i="7"/>
  <c r="D88" i="7" s="1"/>
  <c r="C9" i="7"/>
  <c r="C88" i="7" s="1"/>
  <c r="E34" i="6"/>
  <c r="C34" i="6"/>
  <c r="E27" i="6"/>
  <c r="D27" i="6"/>
  <c r="C27" i="6"/>
  <c r="E22" i="6"/>
  <c r="D22" i="6"/>
  <c r="C22" i="6"/>
  <c r="E17" i="6"/>
  <c r="D17" i="6"/>
  <c r="C17" i="6"/>
  <c r="D11" i="6"/>
  <c r="D36" i="6" s="1"/>
  <c r="C11" i="6"/>
  <c r="C36" i="6" s="1"/>
  <c r="E7" i="6"/>
  <c r="E11" i="6" s="1"/>
  <c r="E36" i="6" s="1"/>
  <c r="E87" i="5"/>
  <c r="C87" i="5"/>
  <c r="E80" i="5"/>
  <c r="D80" i="5"/>
  <c r="C80" i="5"/>
  <c r="D76" i="5"/>
  <c r="C76" i="5"/>
  <c r="E74" i="5"/>
  <c r="E76" i="5" s="1"/>
  <c r="E70" i="5"/>
  <c r="D70" i="5"/>
  <c r="C70" i="5"/>
  <c r="E59" i="5"/>
  <c r="D59" i="5"/>
  <c r="C59" i="5"/>
  <c r="E51" i="5"/>
  <c r="D51" i="5"/>
  <c r="C51" i="5"/>
  <c r="E46" i="5"/>
  <c r="C46" i="5"/>
  <c r="E43" i="5"/>
  <c r="D43" i="5"/>
  <c r="C43" i="5"/>
  <c r="E35" i="5"/>
  <c r="D35" i="5"/>
  <c r="C35" i="5"/>
  <c r="D26" i="5"/>
  <c r="C26" i="5"/>
  <c r="E16" i="5"/>
  <c r="E26" i="5" s="1"/>
  <c r="E12" i="5"/>
  <c r="D12" i="5"/>
  <c r="D89" i="5" s="1"/>
  <c r="C12" i="5"/>
  <c r="C89" i="5" s="1"/>
  <c r="E88" i="4"/>
  <c r="C88" i="4"/>
  <c r="E82" i="4"/>
  <c r="D82" i="4"/>
  <c r="C82" i="4"/>
  <c r="E78" i="4"/>
  <c r="D78" i="4"/>
  <c r="C78" i="4"/>
  <c r="E72" i="4"/>
  <c r="D72" i="4"/>
  <c r="C72" i="4"/>
  <c r="E62" i="4"/>
  <c r="D62" i="4"/>
  <c r="C62" i="4"/>
  <c r="E52" i="4"/>
  <c r="D52" i="4"/>
  <c r="C52" i="4"/>
  <c r="E46" i="4"/>
  <c r="D46" i="4"/>
  <c r="C46" i="4"/>
  <c r="E37" i="4"/>
  <c r="D37" i="4"/>
  <c r="C37" i="4"/>
  <c r="E33" i="4"/>
  <c r="E25" i="4"/>
  <c r="D25" i="4"/>
  <c r="C25" i="4"/>
  <c r="E21" i="4"/>
  <c r="E14" i="4"/>
  <c r="E90" i="4" s="1"/>
  <c r="D14" i="4"/>
  <c r="D90" i="4" s="1"/>
  <c r="C14" i="4"/>
  <c r="C90" i="4" s="1"/>
  <c r="E19" i="3"/>
  <c r="C19" i="3"/>
  <c r="E13" i="3"/>
  <c r="D13" i="3"/>
  <c r="C13" i="3"/>
  <c r="E8" i="3"/>
  <c r="E22" i="3" s="1"/>
  <c r="D8" i="3"/>
  <c r="D22" i="3" s="1"/>
  <c r="C8" i="3"/>
  <c r="C22" i="3" s="1"/>
  <c r="E78" i="2"/>
  <c r="D78" i="2"/>
  <c r="D80" i="2" s="1"/>
  <c r="C78" i="2"/>
  <c r="C80" i="2" s="1"/>
  <c r="E74" i="2"/>
  <c r="D74" i="2"/>
  <c r="C74" i="2"/>
  <c r="E70" i="2"/>
  <c r="D70" i="2"/>
  <c r="C70" i="2"/>
  <c r="E59" i="2"/>
  <c r="D59" i="2"/>
  <c r="C59" i="2"/>
  <c r="E53" i="2"/>
  <c r="D53" i="2"/>
  <c r="C53" i="2"/>
  <c r="E52" i="2"/>
  <c r="E49" i="2"/>
  <c r="C49" i="2"/>
  <c r="E45" i="2"/>
  <c r="D45" i="2"/>
  <c r="C45" i="2"/>
  <c r="E42" i="2"/>
  <c r="D42" i="2"/>
  <c r="C42" i="2"/>
  <c r="E36" i="2"/>
  <c r="D36" i="2"/>
  <c r="C36" i="2"/>
  <c r="E31" i="2"/>
  <c r="D22" i="2"/>
  <c r="C18" i="2"/>
  <c r="C22" i="2" s="1"/>
  <c r="E12" i="2"/>
  <c r="E22" i="2" s="1"/>
  <c r="E10" i="2"/>
  <c r="D10" i="2"/>
  <c r="C10" i="2"/>
  <c r="E98" i="1"/>
  <c r="C98" i="1"/>
  <c r="E93" i="1"/>
  <c r="D93" i="1"/>
  <c r="C93" i="1"/>
  <c r="E90" i="1"/>
  <c r="D90" i="1"/>
  <c r="C90" i="1"/>
  <c r="E84" i="1"/>
  <c r="D84" i="1"/>
  <c r="C84" i="1"/>
  <c r="E81" i="1"/>
  <c r="D81" i="1"/>
  <c r="C81" i="1"/>
  <c r="E67" i="1"/>
  <c r="D67" i="1"/>
  <c r="C67" i="1"/>
  <c r="E57" i="1"/>
  <c r="D57" i="1"/>
  <c r="C57" i="1"/>
  <c r="E53" i="1"/>
  <c r="D53" i="1"/>
  <c r="C53" i="1"/>
  <c r="E50" i="1"/>
  <c r="D50" i="1"/>
  <c r="C50" i="1"/>
  <c r="E46" i="1"/>
  <c r="D46" i="1"/>
  <c r="C46" i="1"/>
  <c r="E39" i="1"/>
  <c r="D39" i="1"/>
  <c r="C39" i="1"/>
  <c r="E29" i="1"/>
  <c r="D29" i="1"/>
  <c r="C29" i="1"/>
  <c r="E14" i="1"/>
  <c r="D14" i="1"/>
  <c r="C14" i="1"/>
  <c r="E100" i="1" l="1"/>
  <c r="C100" i="1"/>
  <c r="D100" i="1"/>
  <c r="E97" i="21"/>
  <c r="E86" i="19"/>
  <c r="E41" i="16"/>
  <c r="C74" i="15"/>
  <c r="E74" i="15"/>
  <c r="D91" i="13"/>
  <c r="D22" i="13"/>
  <c r="C107" i="11"/>
  <c r="E80" i="9"/>
  <c r="E89" i="5"/>
  <c r="E80" i="2"/>
</calcChain>
</file>

<file path=xl/sharedStrings.xml><?xml version="1.0" encoding="utf-8"?>
<sst xmlns="http://schemas.openxmlformats.org/spreadsheetml/2006/main" count="2270" uniqueCount="713">
  <si>
    <t>Royston Town Council  - Accounts for Payment</t>
  </si>
  <si>
    <r>
      <t>Town Hall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s133</t>
    </r>
  </si>
  <si>
    <t>NET</t>
  </si>
  <si>
    <t>VAT</t>
  </si>
  <si>
    <t>GROSS</t>
  </si>
  <si>
    <t>CQ NO</t>
  </si>
  <si>
    <t>NHDC</t>
  </si>
  <si>
    <t>Rates</t>
  </si>
  <si>
    <t>d/d</t>
  </si>
  <si>
    <t>Bid Levy</t>
  </si>
  <si>
    <t xml:space="preserve">Jackson Lift Group </t>
  </si>
  <si>
    <t>Breakdown 17.3.18</t>
  </si>
  <si>
    <t xml:space="preserve">March </t>
  </si>
  <si>
    <t xml:space="preserve">Herts Full Stop </t>
  </si>
  <si>
    <t xml:space="preserve">Black Bin Liners </t>
  </si>
  <si>
    <t xml:space="preserve">Veolia Environmental </t>
  </si>
  <si>
    <t>Refuse March 18</t>
  </si>
  <si>
    <t>Redcare 5G</t>
  </si>
  <si>
    <t>Lift line March 18</t>
  </si>
  <si>
    <t xml:space="preserve">Affinity Water </t>
  </si>
  <si>
    <t>Clean Water Sept 17 - Mar 18</t>
  </si>
  <si>
    <t>March</t>
  </si>
  <si>
    <t xml:space="preserve">M Willoughby </t>
  </si>
  <si>
    <t xml:space="preserve">Window Cleaning </t>
  </si>
  <si>
    <t xml:space="preserve"> </t>
  </si>
  <si>
    <r>
      <t xml:space="preserve">Admin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s111/s142</t>
    </r>
  </si>
  <si>
    <t>Stationery sundries</t>
  </si>
  <si>
    <t>HAPTC</t>
  </si>
  <si>
    <t>Annual subscription</t>
  </si>
  <si>
    <t>Zurich Municipal Insurance</t>
  </si>
  <si>
    <t>Annual insurance premium</t>
  </si>
  <si>
    <t>April</t>
  </si>
  <si>
    <t>**</t>
  </si>
  <si>
    <t>Barclays Bank</t>
  </si>
  <si>
    <t>Payflow monthly chgs</t>
  </si>
  <si>
    <t>Cooleraid</t>
  </si>
  <si>
    <t>Water - mthly chg</t>
  </si>
  <si>
    <t>Sage UK</t>
  </si>
  <si>
    <t>Payroll &amp; Instant a/cs-mthly chg</t>
  </si>
  <si>
    <t>Admin line and fax line March 18</t>
  </si>
  <si>
    <t>Viking Direct</t>
  </si>
  <si>
    <t>Ink</t>
  </si>
  <si>
    <t xml:space="preserve">Local Council Public Advisory Service </t>
  </si>
  <si>
    <t>Data Information Audit</t>
  </si>
  <si>
    <t xml:space="preserve">Data Protection Officer 1 year Service </t>
  </si>
  <si>
    <t>Information Commissioner</t>
  </si>
  <si>
    <t>Data protection yearly renewal</t>
  </si>
  <si>
    <t>SLCC Enterprises Ltd</t>
  </si>
  <si>
    <t xml:space="preserve">VAT training course </t>
  </si>
  <si>
    <r>
      <t xml:space="preserve">Museum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</si>
  <si>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 xml:space="preserve">BEEE Creative </t>
  </si>
  <si>
    <t xml:space="preserve">Dance Workshops </t>
  </si>
  <si>
    <t xml:space="preserve">JHE Electrical Contractors Ltd </t>
  </si>
  <si>
    <t xml:space="preserve">Call out loss of power </t>
  </si>
  <si>
    <t xml:space="preserve">Alex Shows </t>
  </si>
  <si>
    <t>Storytelling April &amp; May 18</t>
  </si>
  <si>
    <t>Plusnet</t>
  </si>
  <si>
    <t>Internet services - monthly fee</t>
  </si>
  <si>
    <t>Total Gas &amp; Power</t>
  </si>
  <si>
    <t>Gas supply - March 18</t>
  </si>
  <si>
    <r>
      <t xml:space="preserve">Market Hill Rooms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s133</t>
    </r>
  </si>
  <si>
    <t>PSK Ind Cleaning Services</t>
  </si>
  <si>
    <t>Cleaning 12/3 to 8/4</t>
  </si>
  <si>
    <t>Veolia Environmental</t>
  </si>
  <si>
    <t>Refuse - March 18</t>
  </si>
  <si>
    <r>
      <t xml:space="preserve">Cave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</si>
  <si>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>Liberty Corporation</t>
  </si>
  <si>
    <t>Cave filter cleaning March 18</t>
  </si>
  <si>
    <r>
      <t>War Memorial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Local Authorities Powers Act 1923 s1</t>
    </r>
  </si>
  <si>
    <t>Freeland Rees Roberts</t>
  </si>
  <si>
    <t xml:space="preserve">Repairs &amp; Alterations </t>
  </si>
  <si>
    <r>
      <t>Cross Conveniences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 xml:space="preserve">Public Health Act 1936 s87 </t>
    </r>
  </si>
  <si>
    <t>Cleaning March 2018</t>
  </si>
  <si>
    <t>Anglian Water</t>
  </si>
  <si>
    <t>Sewerage  March 18</t>
  </si>
  <si>
    <r>
      <t>Complex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s133</t>
    </r>
  </si>
  <si>
    <t>Herts Full Stop</t>
  </si>
  <si>
    <t xml:space="preserve">Bin Liners </t>
  </si>
  <si>
    <t xml:space="preserve">Affinity </t>
  </si>
  <si>
    <t xml:space="preserve">Water Sept 17 to Mar 18 </t>
  </si>
  <si>
    <t>PSK</t>
  </si>
  <si>
    <t>Cleaning 19/3 to 15/4</t>
  </si>
  <si>
    <r>
      <t>Market Place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Food Act 1984 s50</t>
    </r>
  </si>
  <si>
    <t>Markets phone line March 18</t>
  </si>
  <si>
    <t>NABMA</t>
  </si>
  <si>
    <t>Annual subs 18-19</t>
  </si>
  <si>
    <t xml:space="preserve">Landmark Road Lining Ltd </t>
  </si>
  <si>
    <t xml:space="preserve">Lining for new bin area </t>
  </si>
  <si>
    <t>Market waste March 18</t>
  </si>
  <si>
    <t xml:space="preserve">CP Associates </t>
  </si>
  <si>
    <t xml:space="preserve">Consultancy Fees Feb/Mar 18 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</si>
  <si>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- Open spaces Act 1906 ss 9 &amp; 10</t>
    </r>
  </si>
  <si>
    <t>Herts &amp; Cambs Ground Maintenance</t>
  </si>
  <si>
    <t>Plantations regular maintenance</t>
  </si>
  <si>
    <r>
      <t xml:space="preserve">Other Expenses - </t>
    </r>
    <r>
      <rPr>
        <sz val="11"/>
        <rFont val="Arial"/>
        <family val="2"/>
      </rPr>
      <t>LGA 1972s 142/s 1440</t>
    </r>
  </si>
  <si>
    <t xml:space="preserve">Royston First  </t>
  </si>
  <si>
    <t>Contribution towards Christmas lights</t>
  </si>
  <si>
    <t>Town Crier</t>
  </si>
  <si>
    <t>Town Crier Allowance 2018/2019</t>
  </si>
  <si>
    <t xml:space="preserve">UK Events and Tents Ltd </t>
  </si>
  <si>
    <t xml:space="preserve">Marquee's for May Fayre </t>
  </si>
  <si>
    <r>
      <t>Royston First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s144</t>
    </r>
  </si>
  <si>
    <t xml:space="preserve">Redcare </t>
  </si>
  <si>
    <t>Telephone Line March 18</t>
  </si>
  <si>
    <r>
      <t>Salaries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s111</t>
    </r>
  </si>
  <si>
    <t>Staff</t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</si>
  <si>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</si>
  <si>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</si>
  <si>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</si>
  <si>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</si>
  <si>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</si>
  <si>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</si>
  <si>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</si>
  <si>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 xml:space="preserve">P Goddard </t>
  </si>
  <si>
    <t xml:space="preserve">Professor Crump </t>
  </si>
  <si>
    <t>May Fayre a/c</t>
  </si>
  <si>
    <t xml:space="preserve">James Arnott </t>
  </si>
  <si>
    <t xml:space="preserve">Punch &amp; Judy </t>
  </si>
  <si>
    <t xml:space="preserve">Peter Wall </t>
  </si>
  <si>
    <t xml:space="preserve">PA System </t>
  </si>
  <si>
    <t xml:space="preserve">Royston Town Band </t>
  </si>
  <si>
    <t xml:space="preserve">Town Band </t>
  </si>
  <si>
    <r>
      <t>Town Hall</t>
    </r>
    <r>
      <rPr>
        <sz val="10"/>
        <rFont val="Arial"/>
        <family val="2"/>
      </rPr>
      <t xml:space="preserve"> -</t>
    </r>
    <r>
      <rPr>
        <i/>
        <sz val="10"/>
        <rFont val="Arial"/>
        <family val="2"/>
      </rPr>
      <t xml:space="preserve"> LGA 1972 s133</t>
    </r>
  </si>
  <si>
    <t xml:space="preserve">Paper towel, cleaning products </t>
  </si>
  <si>
    <t xml:space="preserve">Chair Feet </t>
  </si>
  <si>
    <t xml:space="preserve">Jackson Lifts </t>
  </si>
  <si>
    <t>Breakdown 23.4.18</t>
  </si>
  <si>
    <t>Liftline April 18</t>
  </si>
  <si>
    <r>
      <t xml:space="preserve">Admin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s111/s142</t>
    </r>
  </si>
  <si>
    <t xml:space="preserve">Royal Mail </t>
  </si>
  <si>
    <t xml:space="preserve">100 x 2nd Class Stamps </t>
  </si>
  <si>
    <t>d/c</t>
  </si>
  <si>
    <t xml:space="preserve">Mileage </t>
  </si>
  <si>
    <t xml:space="preserve">BNP Paribas Leasing </t>
  </si>
  <si>
    <t>Telephone rental May 18 to Aug 18</t>
  </si>
  <si>
    <t xml:space="preserve">Telephone April 2018 </t>
  </si>
  <si>
    <t>Visionict</t>
  </si>
  <si>
    <t xml:space="preserve">New hosted email accounts </t>
  </si>
  <si>
    <t xml:space="preserve">Konica Minolta </t>
  </si>
  <si>
    <t>Photocopying Charges 17.1.18 to 16.4.18</t>
  </si>
  <si>
    <r>
      <t xml:space="preserve">Museum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s145</t>
    </r>
  </si>
  <si>
    <t xml:space="preserve">Petty Cash </t>
  </si>
  <si>
    <t xml:space="preserve">Cash </t>
  </si>
  <si>
    <t xml:space="preserve">Folding Table, Display pane </t>
  </si>
  <si>
    <t>Replica Warehouse</t>
  </si>
  <si>
    <t xml:space="preserve">Items for Reminiscence &amp; Loan school boxes </t>
  </si>
  <si>
    <t xml:space="preserve">Amazon </t>
  </si>
  <si>
    <t>b/p</t>
  </si>
  <si>
    <t xml:space="preserve">BT </t>
  </si>
  <si>
    <t xml:space="preserve">Quartlery Telephone charges </t>
  </si>
  <si>
    <t>Gas supply - Apr 18</t>
  </si>
  <si>
    <t xml:space="preserve">Altodigital </t>
  </si>
  <si>
    <t xml:space="preserve">Photocopyng Charges </t>
  </si>
  <si>
    <t xml:space="preserve">npower </t>
  </si>
  <si>
    <t xml:space="preserve">Quarterly Electricity Charges </t>
  </si>
  <si>
    <r>
      <t xml:space="preserve">Market Hill Rooms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s133</t>
    </r>
  </si>
  <si>
    <t xml:space="preserve"> Monthly Cleaning </t>
  </si>
  <si>
    <t xml:space="preserve">Quarterly Telephone Charges </t>
  </si>
  <si>
    <r>
      <t xml:space="preserve">Cave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s145</t>
    </r>
  </si>
  <si>
    <r>
      <t>Civic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ss15 (5)</t>
    </r>
  </si>
  <si>
    <t>Cllr Swallow</t>
  </si>
  <si>
    <t xml:space="preserve">Mayors allowance </t>
  </si>
  <si>
    <r>
      <t>Allotments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 xml:space="preserve">Smallholding &amp; Allotments Act 1908 ss23, 26 and 42. </t>
    </r>
  </si>
  <si>
    <t xml:space="preserve">Quarterly Electricity charges </t>
  </si>
  <si>
    <r>
      <t>Complex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s133</t>
    </r>
  </si>
  <si>
    <t>Agency costs 17/18</t>
  </si>
  <si>
    <t>**108789</t>
  </si>
  <si>
    <t xml:space="preserve">Cleaning sundries </t>
  </si>
  <si>
    <t xml:space="preserve">Anglian Water </t>
  </si>
  <si>
    <t xml:space="preserve">Sewerage charges 6 mths </t>
  </si>
  <si>
    <r>
      <t>Market Place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Food Act 1984 s50</t>
    </r>
  </si>
  <si>
    <t xml:space="preserve">Cawleys </t>
  </si>
  <si>
    <t>Market waste collection April 2018</t>
  </si>
  <si>
    <t xml:space="preserve">1.5 hours Consultancy </t>
  </si>
  <si>
    <t>Telephone Rental May 18 to Aug 18</t>
  </si>
  <si>
    <t>Markets phone line April 18</t>
  </si>
  <si>
    <t>npower</t>
  </si>
  <si>
    <t xml:space="preserve">Quartlery Electricity charges </t>
  </si>
  <si>
    <r>
      <t xml:space="preserve">Other Expenses - </t>
    </r>
    <r>
      <rPr>
        <sz val="10"/>
        <rFont val="Arial"/>
        <family val="2"/>
      </rPr>
      <t>LGA 1972s 142/s 1440</t>
    </r>
  </si>
  <si>
    <t xml:space="preserve">Peter Johnson Entertainment </t>
  </si>
  <si>
    <t xml:space="preserve">Bungee Trampoline </t>
  </si>
  <si>
    <r>
      <t>Royston First</t>
    </r>
    <r>
      <rPr>
        <sz val="10"/>
        <rFont val="Arial"/>
        <family val="2"/>
      </rPr>
      <t xml:space="preserve"> -</t>
    </r>
    <r>
      <rPr>
        <i/>
        <sz val="10"/>
        <rFont val="Arial"/>
        <family val="2"/>
      </rPr>
      <t xml:space="preserve"> LGA 1972 s144</t>
    </r>
  </si>
  <si>
    <t xml:space="preserve">Telephone Rental May 18 to Aug 18 </t>
  </si>
  <si>
    <t>Telephone Line April 18</t>
  </si>
  <si>
    <t xml:space="preserve">Hearts Services Medical </t>
  </si>
  <si>
    <t xml:space="preserve">2 x Medics to cover May Fayre </t>
  </si>
  <si>
    <t>May Fayre A/C</t>
  </si>
  <si>
    <t>Royston Town Council  - Accounts for Payment - Supplementary</t>
  </si>
  <si>
    <t>Room Hirer</t>
  </si>
  <si>
    <t xml:space="preserve">Roomhire refund </t>
  </si>
  <si>
    <r>
      <rPr>
        <b/>
        <u/>
        <sz val="10"/>
        <rFont val="Arial"/>
        <family val="2"/>
      </rPr>
      <t>Plantations</t>
    </r>
    <r>
      <rPr>
        <i/>
        <sz val="10"/>
        <rFont val="Arial"/>
        <family val="2"/>
      </rPr>
      <t xml:space="preserve"> - Open spaces Act 1906 ss 9 &amp; 10</t>
    </r>
  </si>
  <si>
    <t xml:space="preserve">Herts &amp; Cambs Ground Maintenance </t>
  </si>
  <si>
    <t xml:space="preserve">Regular maintenance of plantations </t>
  </si>
  <si>
    <t>May - Salaries</t>
  </si>
  <si>
    <t>BACS</t>
  </si>
  <si>
    <t>May - PAYE/NI</t>
  </si>
  <si>
    <t>May - Pension</t>
  </si>
  <si>
    <r>
      <t>Town Hall</t>
    </r>
    <r>
      <rPr>
        <sz val="11"/>
        <rFont val="Calibri"/>
        <family val="2"/>
      </rPr>
      <t xml:space="preserve"> -</t>
    </r>
    <r>
      <rPr>
        <i/>
        <sz val="11"/>
        <rFont val="Calibri"/>
        <family val="2"/>
      </rPr>
      <t xml:space="preserve"> LGA 1972 s133</t>
    </r>
  </si>
  <si>
    <t xml:space="preserve">Veolia </t>
  </si>
  <si>
    <t xml:space="preserve">Waste Collection - May 2018 </t>
  </si>
  <si>
    <t xml:space="preserve">Waste Collection - April 2018 </t>
  </si>
  <si>
    <t xml:space="preserve">Water charges </t>
  </si>
  <si>
    <t>Liftline May 18</t>
  </si>
  <si>
    <t xml:space="preserve">HD Windows </t>
  </si>
  <si>
    <t xml:space="preserve">Replacement window </t>
  </si>
  <si>
    <t>Sewerage charges</t>
  </si>
  <si>
    <r>
      <t xml:space="preserve">Admin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s111/s142</t>
    </r>
  </si>
  <si>
    <t xml:space="preserve">Telephone May 2018 </t>
  </si>
  <si>
    <t xml:space="preserve">Plusnet </t>
  </si>
  <si>
    <t xml:space="preserve">Monthly internet charges </t>
  </si>
  <si>
    <t xml:space="preserve">Avalon </t>
  </si>
  <si>
    <t xml:space="preserve">Training </t>
  </si>
  <si>
    <t>Herts Fullstop</t>
  </si>
  <si>
    <t xml:space="preserve">Stationery </t>
  </si>
  <si>
    <t xml:space="preserve">Viking </t>
  </si>
  <si>
    <t xml:space="preserve">Ink </t>
  </si>
  <si>
    <t xml:space="preserve">Haines Watts </t>
  </si>
  <si>
    <t xml:space="preserve">Internal Audit Fee </t>
  </si>
  <si>
    <t xml:space="preserve">Cooler Aid </t>
  </si>
  <si>
    <t xml:space="preserve">Water  </t>
  </si>
  <si>
    <r>
      <t xml:space="preserve">Museum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s145</t>
    </r>
  </si>
  <si>
    <t>NPK Holdings</t>
  </si>
  <si>
    <t>Rent - quarterly charge</t>
  </si>
  <si>
    <t>s/o</t>
  </si>
  <si>
    <t xml:space="preserve">Waste Collection - May </t>
  </si>
  <si>
    <t xml:space="preserve">Waste Collection - April </t>
  </si>
  <si>
    <t xml:space="preserve">Royston Photographic Society </t>
  </si>
  <si>
    <t xml:space="preserve">Exhibition statement </t>
  </si>
  <si>
    <t xml:space="preserve">Total Gas &amp; Power </t>
  </si>
  <si>
    <t xml:space="preserve">Monthly charges </t>
  </si>
  <si>
    <t xml:space="preserve">ARC Electrical </t>
  </si>
  <si>
    <t xml:space="preserve">Display Cabinets </t>
  </si>
  <si>
    <t>ARC Electrical Ltd</t>
  </si>
  <si>
    <t xml:space="preserve">Stairwell and entrance lighting repair </t>
  </si>
  <si>
    <r>
      <t xml:space="preserve">Market Hill Rooms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s133</t>
    </r>
  </si>
  <si>
    <t>Roomhire refund</t>
  </si>
  <si>
    <r>
      <t xml:space="preserve">Cave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s145</t>
    </r>
  </si>
  <si>
    <t xml:space="preserve">Marshall Property Maintenance </t>
  </si>
  <si>
    <t>Re-fix door frame</t>
  </si>
  <si>
    <t>RTC</t>
  </si>
  <si>
    <t xml:space="preserve">Cave Grant </t>
  </si>
  <si>
    <t xml:space="preserve">Man Hole Key </t>
  </si>
  <si>
    <t>debit card</t>
  </si>
  <si>
    <r>
      <t>Complex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LGA 1972 s133</t>
    </r>
  </si>
  <si>
    <t>Monthly cleaning Apr - May 18</t>
  </si>
  <si>
    <t>Monthly cleaning May - June 18</t>
  </si>
  <si>
    <r>
      <t>Market Place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Food Act 1984 s50</t>
    </r>
  </si>
  <si>
    <t xml:space="preserve">HR Consultancy Fees </t>
  </si>
  <si>
    <t>Markets phone line</t>
  </si>
  <si>
    <t xml:space="preserve">Pallet Truck Warehouse </t>
  </si>
  <si>
    <t xml:space="preserve">Heavy sack truck </t>
  </si>
  <si>
    <t xml:space="preserve">Monthly Waste Collection </t>
  </si>
  <si>
    <r>
      <t xml:space="preserve">Other Expenses - </t>
    </r>
    <r>
      <rPr>
        <sz val="11"/>
        <rFont val="Calibri"/>
        <family val="2"/>
      </rPr>
      <t>LGA 1972s 142/s 1440</t>
    </r>
  </si>
  <si>
    <t xml:space="preserve">New Councillor Training </t>
  </si>
  <si>
    <t xml:space="preserve">Mica </t>
  </si>
  <si>
    <t xml:space="preserve">Everbuild Anchorset Red - Palace Plaque </t>
  </si>
  <si>
    <t xml:space="preserve">Silicone - Palace Plaque </t>
  </si>
  <si>
    <r>
      <t>Royston First</t>
    </r>
    <r>
      <rPr>
        <sz val="11"/>
        <rFont val="Calibri"/>
        <family val="2"/>
      </rPr>
      <t xml:space="preserve"> -</t>
    </r>
    <r>
      <rPr>
        <i/>
        <sz val="11"/>
        <rFont val="Calibri"/>
        <family val="2"/>
      </rPr>
      <t xml:space="preserve"> LGA 1972 s144</t>
    </r>
  </si>
  <si>
    <t xml:space="preserve">Telephone Line </t>
  </si>
  <si>
    <t>June - Salaries</t>
  </si>
  <si>
    <t>June - PAYE/NI</t>
  </si>
  <si>
    <t>June - Pension</t>
  </si>
  <si>
    <r>
      <t>Town Hall</t>
    </r>
    <r>
      <rPr>
        <sz val="12"/>
        <rFont val="Calibri"/>
        <family val="2"/>
      </rPr>
      <t xml:space="preserve"> -</t>
    </r>
    <r>
      <rPr>
        <i/>
        <sz val="12"/>
        <rFont val="Calibri"/>
        <family val="2"/>
      </rPr>
      <t xml:space="preserve"> LGA 1972 s133</t>
    </r>
  </si>
  <si>
    <t xml:space="preserve">Waste Collection - June 2018 </t>
  </si>
  <si>
    <t>Liftline June 18</t>
  </si>
  <si>
    <t xml:space="preserve">Paper Towel </t>
  </si>
  <si>
    <t xml:space="preserve">Annual maintenace contract </t>
  </si>
  <si>
    <t xml:space="preserve">Air 2  Air Solutions </t>
  </si>
  <si>
    <t>Routine maintenance of air con equipment ( 50% charged to cinema)</t>
  </si>
  <si>
    <r>
      <t xml:space="preserve">Admin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s111/s142</t>
    </r>
  </si>
  <si>
    <t>Royal Mail</t>
  </si>
  <si>
    <t xml:space="preserve">Stamps </t>
  </si>
  <si>
    <t xml:space="preserve">debit card </t>
  </si>
  <si>
    <t xml:space="preserve">Telephone June 2018 </t>
  </si>
  <si>
    <t>Cash</t>
  </si>
  <si>
    <t>Petty cash</t>
  </si>
  <si>
    <t>**108792</t>
  </si>
  <si>
    <t xml:space="preserve">The Stationery Cupboard </t>
  </si>
  <si>
    <t xml:space="preserve">Flip Pad </t>
  </si>
  <si>
    <t>**108793</t>
  </si>
  <si>
    <t>Townhouse PublishingLtd</t>
  </si>
  <si>
    <t>Newsletter publishing (June &amp; Sept)</t>
  </si>
  <si>
    <t>**108794</t>
  </si>
  <si>
    <t xml:space="preserve">Visionict </t>
  </si>
  <si>
    <t xml:space="preserve">SSL Certficate &amp; Back Up </t>
  </si>
  <si>
    <t xml:space="preserve">Unlimited Logos </t>
  </si>
  <si>
    <t xml:space="preserve">Changes to names boards </t>
  </si>
  <si>
    <r>
      <t xml:space="preserve">Museum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s145</t>
    </r>
  </si>
  <si>
    <t xml:space="preserve">Waste Collection - June </t>
  </si>
  <si>
    <t>Monthly charges - May - June 2018</t>
  </si>
  <si>
    <t xml:space="preserve">Sir Marmaduke Rawdons Regiment </t>
  </si>
  <si>
    <t>English Civil War Display 28.7.18</t>
  </si>
  <si>
    <r>
      <t xml:space="preserve">Market Hill Rooms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s133</t>
    </r>
  </si>
  <si>
    <t>Monthly charges -  May - June 2018</t>
  </si>
  <si>
    <t xml:space="preserve">Sewerage charges six months </t>
  </si>
  <si>
    <r>
      <t>Community Toilet Scheme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 xml:space="preserve">Public Health Act 1936 s87 </t>
    </r>
  </si>
  <si>
    <t>Affinity Water</t>
  </si>
  <si>
    <t>Clean water 12.3.18 to 31.3.18</t>
  </si>
  <si>
    <r>
      <t xml:space="preserve">Cave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s145</t>
    </r>
  </si>
  <si>
    <t xml:space="preserve">Emergency Lighting </t>
  </si>
  <si>
    <r>
      <t>Complex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LGA 1972 s133</t>
    </r>
  </si>
  <si>
    <t>Monthly cleaning June - July 18</t>
  </si>
  <si>
    <t xml:space="preserve">Herts Fullstop </t>
  </si>
  <si>
    <t xml:space="preserve">Cleaning Supplies </t>
  </si>
  <si>
    <r>
      <t>Market Place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Food Act 1984 s50</t>
    </r>
  </si>
  <si>
    <t xml:space="preserve">Npower </t>
  </si>
  <si>
    <t>Bollard 1.3.18 to 1.6.18</t>
  </si>
  <si>
    <t xml:space="preserve">Public Works Loan Board </t>
  </si>
  <si>
    <t xml:space="preserve">Loan Payment </t>
  </si>
  <si>
    <r>
      <rPr>
        <b/>
        <u/>
        <sz val="12"/>
        <rFont val="Calibri"/>
        <family val="2"/>
      </rPr>
      <t>Plantations</t>
    </r>
    <r>
      <rPr>
        <i/>
        <sz val="12"/>
        <rFont val="Calibri"/>
        <family val="2"/>
      </rPr>
      <t xml:space="preserve"> - Open spaces Act 1906 ss 9 &amp; 10</t>
    </r>
  </si>
  <si>
    <t xml:space="preserve">Extra works </t>
  </si>
  <si>
    <t xml:space="preserve">Monthly maintenance </t>
  </si>
  <si>
    <t xml:space="preserve">Woodlands work </t>
  </si>
  <si>
    <r>
      <t>Royston First</t>
    </r>
    <r>
      <rPr>
        <sz val="12"/>
        <rFont val="Calibri"/>
        <family val="2"/>
      </rPr>
      <t xml:space="preserve"> -</t>
    </r>
    <r>
      <rPr>
        <i/>
        <sz val="12"/>
        <rFont val="Calibri"/>
        <family val="2"/>
      </rPr>
      <t xml:space="preserve"> LGA 1972 s144</t>
    </r>
  </si>
  <si>
    <r>
      <t>Salaries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LGA 1972 s111</t>
    </r>
  </si>
  <si>
    <t>July - Salaries</t>
  </si>
  <si>
    <t>July - PAYE/NI</t>
  </si>
  <si>
    <t>July - Pension</t>
  </si>
  <si>
    <t>Royston Town Council  - Accounts for Payment - supplementary</t>
  </si>
  <si>
    <t xml:space="preserve">Activia Training </t>
  </si>
  <si>
    <t xml:space="preserve">Access training </t>
  </si>
  <si>
    <t xml:space="preserve">ARG Europe </t>
  </si>
  <si>
    <t xml:space="preserve">Collect and Clean gas masks </t>
  </si>
  <si>
    <t xml:space="preserve">County Security </t>
  </si>
  <si>
    <t xml:space="preserve">Alarm maintenance cover - yearly </t>
  </si>
  <si>
    <t xml:space="preserve">Gesithas </t>
  </si>
  <si>
    <t>Viking show</t>
  </si>
  <si>
    <t>LCN</t>
  </si>
  <si>
    <t>Website hosting - 1 year</t>
  </si>
  <si>
    <t xml:space="preserve">Ability Superstore </t>
  </si>
  <si>
    <t>Handrail for Cave entrance</t>
  </si>
  <si>
    <t xml:space="preserve">Parkeon Limited </t>
  </si>
  <si>
    <t xml:space="preserve">Meter Cover </t>
  </si>
  <si>
    <t>Other Expenses</t>
  </si>
  <si>
    <t>Resident</t>
  </si>
  <si>
    <t xml:space="preserve">Front garden competition </t>
  </si>
  <si>
    <t xml:space="preserve">Cllr Harrison </t>
  </si>
  <si>
    <t>Mileage for HAPTC AGM</t>
  </si>
  <si>
    <t>Liftline</t>
  </si>
  <si>
    <t xml:space="preserve">Cleaning Sundries </t>
  </si>
  <si>
    <t>Window Cleaning Charges</t>
  </si>
  <si>
    <t xml:space="preserve">Telephone July 2018 </t>
  </si>
  <si>
    <t xml:space="preserve">Annual Cooler Rental </t>
  </si>
  <si>
    <t>BNP</t>
  </si>
  <si>
    <t xml:space="preserve">Telephone Rental </t>
  </si>
  <si>
    <t xml:space="preserve">Photocopying charges </t>
  </si>
  <si>
    <t>Vision ICT</t>
  </si>
  <si>
    <t xml:space="preserve">Website Hosting </t>
  </si>
  <si>
    <t xml:space="preserve">Archant </t>
  </si>
  <si>
    <t xml:space="preserve">Admin Assistant Advert </t>
  </si>
  <si>
    <t>Staff Recruitment Advert</t>
  </si>
  <si>
    <t xml:space="preserve">Receptionist and Caretaker </t>
  </si>
  <si>
    <t>Unlock 65</t>
  </si>
  <si>
    <t xml:space="preserve">Radar Key </t>
  </si>
  <si>
    <t xml:space="preserve">Stationery &amp; Craft Supplies </t>
  </si>
  <si>
    <t>AC</t>
  </si>
  <si>
    <t xml:space="preserve">Tie dyeing Workshop </t>
  </si>
  <si>
    <t xml:space="preserve">Royston Arts Society </t>
  </si>
  <si>
    <t xml:space="preserve">Exhibition Sales </t>
  </si>
  <si>
    <t>BT</t>
  </si>
  <si>
    <t xml:space="preserve">Quarterly telephone charges </t>
  </si>
  <si>
    <t>LB</t>
  </si>
  <si>
    <t xml:space="preserve">Sing and Play </t>
  </si>
  <si>
    <t xml:space="preserve">Redcare quarterly telephone charges </t>
  </si>
  <si>
    <t xml:space="preserve">Internet charges </t>
  </si>
  <si>
    <t>Quarterly electricity charges</t>
  </si>
  <si>
    <t xml:space="preserve">Kettle &amp; washing up bowl </t>
  </si>
  <si>
    <t xml:space="preserve">Marshall Property Maintenance Ltd </t>
  </si>
  <si>
    <t xml:space="preserve">External redecoration </t>
  </si>
  <si>
    <t xml:space="preserve">Electricity charges </t>
  </si>
  <si>
    <r>
      <t>Allotments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 xml:space="preserve">Smallholding &amp; Allotments Act 1908 ss23, 26 and 42. </t>
    </r>
  </si>
  <si>
    <t xml:space="preserve">Water Jan to July </t>
  </si>
  <si>
    <t xml:space="preserve">Quarterly electricity charges </t>
  </si>
  <si>
    <t xml:space="preserve">Monthly cleaning </t>
  </si>
  <si>
    <t xml:space="preserve">Air 2 Air </t>
  </si>
  <si>
    <t xml:space="preserve">New Fan in stairwell </t>
  </si>
  <si>
    <t>August - Salaries</t>
  </si>
  <si>
    <t>August - PAYE/NI</t>
  </si>
  <si>
    <t>August - Pension</t>
  </si>
  <si>
    <t xml:space="preserve">August 2018 - supplementary </t>
  </si>
  <si>
    <t>dd</t>
  </si>
  <si>
    <t xml:space="preserve">Caretaker/Cleaner Advert </t>
  </si>
  <si>
    <t>Hertfordshire County Council</t>
  </si>
  <si>
    <t xml:space="preserve">HAM Membership </t>
  </si>
  <si>
    <t xml:space="preserve">PSK Cleaning </t>
  </si>
  <si>
    <t xml:space="preserve">Monthly Cleaning </t>
  </si>
  <si>
    <t xml:space="preserve">MHR Clean Water charges </t>
  </si>
  <si>
    <t xml:space="preserve">Herts &amp; Cambs Ground Maintenace Ltd </t>
  </si>
  <si>
    <t>Maintenance of Greenwalk &amp; Stile Plantation</t>
  </si>
  <si>
    <t xml:space="preserve">EDF Energy </t>
  </si>
  <si>
    <t xml:space="preserve">Christmas Lights </t>
  </si>
  <si>
    <t>Waste Collection</t>
  </si>
  <si>
    <t>Liftline August 18</t>
  </si>
  <si>
    <t xml:space="preserve">Cleaning Products </t>
  </si>
  <si>
    <t>PHS</t>
  </si>
  <si>
    <t xml:space="preserve">Annual Duty of Care </t>
  </si>
  <si>
    <t xml:space="preserve">Telephone August  2018 </t>
  </si>
  <si>
    <t xml:space="preserve">Tent Cards </t>
  </si>
  <si>
    <t xml:space="preserve">Cooler aid </t>
  </si>
  <si>
    <t>Water</t>
  </si>
  <si>
    <t xml:space="preserve">2nd class stamps </t>
  </si>
  <si>
    <t xml:space="preserve">Glazing Kit </t>
  </si>
  <si>
    <t xml:space="preserve">Affintiy Water </t>
  </si>
  <si>
    <t xml:space="preserve">Quarterly water charges </t>
  </si>
  <si>
    <t xml:space="preserve">Caught on Camera </t>
  </si>
  <si>
    <t>Installation of CCTV</t>
  </si>
  <si>
    <t>Monthly Gas usage</t>
  </si>
  <si>
    <t xml:space="preserve">Cave Lighting </t>
  </si>
  <si>
    <r>
      <t>Cross Conveniences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 xml:space="preserve">Public Health Act 1936 s87 </t>
    </r>
  </si>
  <si>
    <t>Coach and Horses</t>
  </si>
  <si>
    <t xml:space="preserve">Community toilet scheme </t>
  </si>
  <si>
    <t xml:space="preserve">McMullen &amp; Sons Ltd </t>
  </si>
  <si>
    <t>Community toilet scheme - July to Sept 18</t>
  </si>
  <si>
    <t xml:space="preserve">Community toilet scheme - April to June 18 </t>
  </si>
  <si>
    <t>Electricity charges</t>
  </si>
  <si>
    <t>Monthly cleaning</t>
  </si>
  <si>
    <t xml:space="preserve">First Aid Boxes </t>
  </si>
  <si>
    <t xml:space="preserve">HR Consultancy </t>
  </si>
  <si>
    <r>
      <t xml:space="preserve">Other Expenses - </t>
    </r>
    <r>
      <rPr>
        <sz val="12"/>
        <rFont val="Calibri"/>
        <family val="2"/>
      </rPr>
      <t>LGA 1972s 142/s 1440</t>
    </r>
  </si>
  <si>
    <t xml:space="preserve">Invitation cards for Civic Reception  </t>
  </si>
  <si>
    <t>September - Supp</t>
  </si>
  <si>
    <t xml:space="preserve">Place Cards </t>
  </si>
  <si>
    <t xml:space="preserve">Six months Sewerage charges </t>
  </si>
  <si>
    <t>Amazon</t>
  </si>
  <si>
    <t xml:space="preserve">Shop Stock - Gift bags </t>
  </si>
  <si>
    <t xml:space="preserve">Aristeel Ltd </t>
  </si>
  <si>
    <t xml:space="preserve">Grab Rail </t>
  </si>
  <si>
    <t xml:space="preserve">Remove fallen trees </t>
  </si>
  <si>
    <t>September - Salaries</t>
  </si>
  <si>
    <t>September - PAYE/NI</t>
  </si>
  <si>
    <t>September - Pension</t>
  </si>
  <si>
    <t>Monthly waste collection</t>
  </si>
  <si>
    <t xml:space="preserve">Monthly liftline charges </t>
  </si>
  <si>
    <t xml:space="preserve">Tools </t>
  </si>
  <si>
    <t xml:space="preserve">Cable Ties </t>
  </si>
  <si>
    <t xml:space="preserve">Clean Water </t>
  </si>
  <si>
    <t>Monthly telephone charges</t>
  </si>
  <si>
    <t xml:space="preserve">2019 Year Planner </t>
  </si>
  <si>
    <t xml:space="preserve">Norton </t>
  </si>
  <si>
    <t xml:space="preserve">Anti Virus Software renewal </t>
  </si>
  <si>
    <t>Haptc</t>
  </si>
  <si>
    <t xml:space="preserve">Allotment training </t>
  </si>
  <si>
    <t xml:space="preserve">Caretaker Advert </t>
  </si>
  <si>
    <t xml:space="preserve">PKF Littlejohn LLP </t>
  </si>
  <si>
    <t xml:space="preserve">Audit Fees </t>
  </si>
  <si>
    <t xml:space="preserve">SLCC Enterprises Ltd </t>
  </si>
  <si>
    <t>Local Council Administration Publication</t>
  </si>
  <si>
    <t xml:space="preserve">Water </t>
  </si>
  <si>
    <t xml:space="preserve">Monthly waste collection </t>
  </si>
  <si>
    <t xml:space="preserve">NPK Holdings </t>
  </si>
  <si>
    <t xml:space="preserve">Rent </t>
  </si>
  <si>
    <t xml:space="preserve">Yearly building insurance </t>
  </si>
  <si>
    <t xml:space="preserve">Namesco </t>
  </si>
  <si>
    <t xml:space="preserve">12 months hosting </t>
  </si>
  <si>
    <t xml:space="preserve">Friends of Royston Museum </t>
  </si>
  <si>
    <t xml:space="preserve">Shop Sales </t>
  </si>
  <si>
    <t>History Society</t>
  </si>
  <si>
    <t xml:space="preserve">Exterior decoration </t>
  </si>
  <si>
    <t xml:space="preserve">Monthly electricity charges </t>
  </si>
  <si>
    <t xml:space="preserve">Monthly gas charges </t>
  </si>
  <si>
    <t>Connevans</t>
  </si>
  <si>
    <t xml:space="preserve">Hearing loop </t>
  </si>
  <si>
    <t>Monthly cleaning charges</t>
  </si>
  <si>
    <t>Monthly electricity charges</t>
  </si>
  <si>
    <t xml:space="preserve">Heasell </t>
  </si>
  <si>
    <t xml:space="preserve">Lighting </t>
  </si>
  <si>
    <r>
      <t>Allotments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 xml:space="preserve">Smallholding &amp; Allotments Act 1908 ss23, 26 and 42. </t>
    </r>
  </si>
  <si>
    <t xml:space="preserve">XTS UK Ltd </t>
  </si>
  <si>
    <t>Setup of KVM with PC/MVR</t>
  </si>
  <si>
    <t>Waste collection</t>
  </si>
  <si>
    <t xml:space="preserve">Janitorial supplies </t>
  </si>
  <si>
    <t>Clean water charges</t>
  </si>
  <si>
    <r>
      <t>Civic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LGA 1972 ss15 (5)</t>
    </r>
  </si>
  <si>
    <t xml:space="preserve">Royal British Legion </t>
  </si>
  <si>
    <t>Donation to Poppy Appeal</t>
  </si>
  <si>
    <t>British Legion (Royston Branch)</t>
  </si>
  <si>
    <t xml:space="preserve">Wreaths </t>
  </si>
  <si>
    <t xml:space="preserve">Tescos </t>
  </si>
  <si>
    <t xml:space="preserve">Snacks for Civic Reception </t>
  </si>
  <si>
    <t xml:space="preserve">Costco </t>
  </si>
  <si>
    <t xml:space="preserve">Mayor Civic Reception </t>
  </si>
  <si>
    <t xml:space="preserve">David Marshall Printers </t>
  </si>
  <si>
    <t xml:space="preserve">Market receipt books </t>
  </si>
  <si>
    <t>Monthly electricity charges bollard 1</t>
  </si>
  <si>
    <t>Monthly electricity charges bollard 2</t>
  </si>
  <si>
    <r>
      <rPr>
        <b/>
        <u/>
        <sz val="11"/>
        <rFont val="Calibri"/>
        <family val="2"/>
      </rPr>
      <t>Plantations</t>
    </r>
    <r>
      <rPr>
        <i/>
        <sz val="11"/>
        <rFont val="Calibri"/>
        <family val="2"/>
      </rPr>
      <t xml:space="preserve"> - Open spaces Act 1906 ss 9 &amp; 10</t>
    </r>
  </si>
  <si>
    <t xml:space="preserve">Supply 1000 Tree Tags </t>
  </si>
  <si>
    <t>Silver Sunday</t>
  </si>
  <si>
    <t>Oct 2018 Supplementary</t>
  </si>
  <si>
    <t xml:space="preserve">Postage Stamps </t>
  </si>
  <si>
    <t xml:space="preserve">Sewerage charges </t>
  </si>
  <si>
    <t xml:space="preserve">Wendys Buffet Service </t>
  </si>
  <si>
    <t xml:space="preserve">Buffet for Civic Reception </t>
  </si>
  <si>
    <t xml:space="preserve">Bond refund </t>
  </si>
  <si>
    <r>
      <t>Salaries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LGA 1972 s111</t>
    </r>
  </si>
  <si>
    <t>October - Salaries</t>
  </si>
  <si>
    <t>October - PAYE/NI</t>
  </si>
  <si>
    <t>October - Pension</t>
  </si>
  <si>
    <t xml:space="preserve">Liftline </t>
  </si>
  <si>
    <t xml:space="preserve">Wave </t>
  </si>
  <si>
    <t xml:space="preserve">Quarterly telephone rental </t>
  </si>
  <si>
    <t xml:space="preserve">Cooleraid </t>
  </si>
  <si>
    <t>Locks - GDPR</t>
  </si>
  <si>
    <t>Stationery</t>
  </si>
  <si>
    <t>Goat hair brushes</t>
  </si>
  <si>
    <t xml:space="preserve">Amplified telephone </t>
  </si>
  <si>
    <t xml:space="preserve">Tissue Paper </t>
  </si>
  <si>
    <t xml:space="preserve">Latex Gloves </t>
  </si>
  <si>
    <t>Vacuum Storage Bags &amp; Gel Packs</t>
  </si>
  <si>
    <t>Smoke Alarms</t>
  </si>
  <si>
    <t>Intruder Alarm maintenance</t>
  </si>
  <si>
    <t>Photocopying charges</t>
  </si>
  <si>
    <t xml:space="preserve">Monthly CCTV charges - November </t>
  </si>
  <si>
    <t xml:space="preserve">Monthly CCTV charges - October </t>
  </si>
  <si>
    <t xml:space="preserve">Monthly cleaning charges </t>
  </si>
  <si>
    <t xml:space="preserve">Hewitsons </t>
  </si>
  <si>
    <t>Legal advice</t>
  </si>
  <si>
    <t xml:space="preserve">Cave    </t>
  </si>
  <si>
    <t xml:space="preserve">Cave Honorarium - Consultancy October 18 </t>
  </si>
  <si>
    <r>
      <t>War Memorial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Local Authorities Powers Act 1923 s1</t>
    </r>
  </si>
  <si>
    <t>Cambridge Stonecraft Ltd</t>
  </si>
  <si>
    <t xml:space="preserve">Repairs to War Memorial </t>
  </si>
  <si>
    <t xml:space="preserve">Freeland Rees Roberts </t>
  </si>
  <si>
    <t>Architects Fees</t>
  </si>
  <si>
    <t>Cleaning Supplies</t>
  </si>
  <si>
    <t xml:space="preserve">Maintenance charges Greenwalk &amp; Stile Plantation </t>
  </si>
  <si>
    <t xml:space="preserve">Works carried out in Greenwalk Plantation </t>
  </si>
  <si>
    <t>Councillor</t>
  </si>
  <si>
    <t xml:space="preserve">Mileage reimbursement </t>
  </si>
  <si>
    <t xml:space="preserve">BNP </t>
  </si>
  <si>
    <t xml:space="preserve">NHDC </t>
  </si>
  <si>
    <t xml:space="preserve">May Fayre Licence </t>
  </si>
  <si>
    <t>November 2018 -  Supplementary</t>
  </si>
  <si>
    <t>Town House Publishing</t>
  </si>
  <si>
    <t>Quarterly newsletter</t>
  </si>
  <si>
    <t>Stamps</t>
  </si>
  <si>
    <t>Internet charges</t>
  </si>
  <si>
    <t xml:space="preserve">Herts &amp; Cambs Ground Maint. </t>
  </si>
  <si>
    <t xml:space="preserve">Works carried out in Stile Plantation </t>
  </si>
  <si>
    <t>Hales Printers</t>
  </si>
  <si>
    <t>Remembrance Sunday - order of service</t>
  </si>
  <si>
    <t>November - Salaries</t>
  </si>
  <si>
    <t>November - PAYE/NI</t>
  </si>
  <si>
    <t>November - Pension</t>
  </si>
  <si>
    <t xml:space="preserve">Six months sewerage charges </t>
  </si>
  <si>
    <t xml:space="preserve">Thermostatic Valve </t>
  </si>
  <si>
    <t xml:space="preserve">Martins PC </t>
  </si>
  <si>
    <t>GDPR Consultancy/ Office PC Encryption</t>
  </si>
  <si>
    <t xml:space="preserve">Haines &amp; Watts </t>
  </si>
  <si>
    <t xml:space="preserve">Interim internal audit </t>
  </si>
  <si>
    <t xml:space="preserve">The Society of Local Council Clerks </t>
  </si>
  <si>
    <t xml:space="preserve">Membership Fee </t>
  </si>
  <si>
    <t xml:space="preserve">Barclays Bank </t>
  </si>
  <si>
    <t xml:space="preserve">Payflow charges </t>
  </si>
  <si>
    <t xml:space="preserve">Museums Association </t>
  </si>
  <si>
    <t xml:space="preserve">Membership rewewal </t>
  </si>
  <si>
    <t xml:space="preserve">Electrictity charges </t>
  </si>
  <si>
    <t>Clean Water Supply</t>
  </si>
  <si>
    <t>Cave Manager</t>
  </si>
  <si>
    <t>Reimbursement for expenditure for Candlelight tour</t>
  </si>
  <si>
    <t xml:space="preserve">Electrictiy </t>
  </si>
  <si>
    <t>Royston &amp; District Community Transport</t>
  </si>
  <si>
    <t>Transport for Silver Sunday</t>
  </si>
  <si>
    <t>Supplementary</t>
  </si>
  <si>
    <t xml:space="preserve">Door handles </t>
  </si>
  <si>
    <t xml:space="preserve">Mortice locks </t>
  </si>
  <si>
    <t xml:space="preserve">Petty cash </t>
  </si>
  <si>
    <t xml:space="preserve">Craft supplies </t>
  </si>
  <si>
    <t>Artist</t>
  </si>
  <si>
    <t>Exhibition sale</t>
  </si>
  <si>
    <t xml:space="preserve">PRS Limited </t>
  </si>
  <si>
    <t xml:space="preserve">Music Licence </t>
  </si>
  <si>
    <t xml:space="preserve">Hales Printers </t>
  </si>
  <si>
    <t xml:space="preserve">Christmas Cards </t>
  </si>
  <si>
    <r>
      <t>Salaries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s111</t>
    </r>
  </si>
  <si>
    <t>December - Salaries</t>
  </si>
  <si>
    <t>December - PAYE/NI</t>
  </si>
  <si>
    <t>December - Pension</t>
  </si>
  <si>
    <r>
      <t>Town Hall</t>
    </r>
    <r>
      <rPr>
        <sz val="12"/>
        <rFont val="Arial"/>
        <family val="2"/>
      </rPr>
      <t xml:space="preserve"> -</t>
    </r>
    <r>
      <rPr>
        <i/>
        <sz val="12"/>
        <rFont val="Arial"/>
        <family val="2"/>
      </rPr>
      <t xml:space="preserve"> LGA 1972 s133</t>
    </r>
  </si>
  <si>
    <t>M Willoughby</t>
  </si>
  <si>
    <t xml:space="preserve">Window cleaning </t>
  </si>
  <si>
    <t xml:space="preserve">Air 2 Air Solutions </t>
  </si>
  <si>
    <t>Routine maintenance of Air Con</t>
  </si>
  <si>
    <r>
      <t xml:space="preserve">Admin </t>
    </r>
    <r>
      <rPr>
        <sz val="12"/>
        <rFont val="Arial"/>
        <family val="2"/>
      </rPr>
      <t xml:space="preserve">- </t>
    </r>
    <r>
      <rPr>
        <i/>
        <sz val="12"/>
        <rFont val="Arial"/>
        <family val="2"/>
      </rPr>
      <t>LGA 1972 s111/s142</t>
    </r>
  </si>
  <si>
    <t>Stationery supplies</t>
  </si>
  <si>
    <r>
      <t xml:space="preserve">Museum </t>
    </r>
    <r>
      <rPr>
        <sz val="12"/>
        <rFont val="Arial"/>
        <family val="2"/>
      </rPr>
      <t xml:space="preserve">- </t>
    </r>
    <r>
      <rPr>
        <i/>
        <sz val="12"/>
        <rFont val="Arial"/>
        <family val="2"/>
      </rPr>
      <t>LGA 1972 s145</t>
    </r>
  </si>
  <si>
    <t xml:space="preserve">Lease </t>
  </si>
  <si>
    <t>bacs</t>
  </si>
  <si>
    <t>Caught on Camera</t>
  </si>
  <si>
    <t>Monthly CCTV charges</t>
  </si>
  <si>
    <t xml:space="preserve">Monthly Broadband charges </t>
  </si>
  <si>
    <t xml:space="preserve">Renewal of domain address </t>
  </si>
  <si>
    <t xml:space="preserve">History Society </t>
  </si>
  <si>
    <t xml:space="preserve">Shop sales </t>
  </si>
  <si>
    <t xml:space="preserve">Dehumidifier </t>
  </si>
  <si>
    <t xml:space="preserve">Story telling </t>
  </si>
  <si>
    <t xml:space="preserve">PRS Licence </t>
  </si>
  <si>
    <r>
      <t xml:space="preserve">Market Hill Rooms </t>
    </r>
    <r>
      <rPr>
        <sz val="12"/>
        <rFont val="Arial"/>
        <family val="2"/>
      </rPr>
      <t xml:space="preserve">- </t>
    </r>
    <r>
      <rPr>
        <i/>
        <sz val="12"/>
        <rFont val="Arial"/>
        <family val="2"/>
      </rPr>
      <t>LGA 1972 s133</t>
    </r>
  </si>
  <si>
    <t xml:space="preserve">PRS </t>
  </si>
  <si>
    <t xml:space="preserve">Connevans </t>
  </si>
  <si>
    <t xml:space="preserve">Hearing Loop installation </t>
  </si>
  <si>
    <t xml:space="preserve">Monthly Gas charges </t>
  </si>
  <si>
    <r>
      <t xml:space="preserve">Cave </t>
    </r>
    <r>
      <rPr>
        <sz val="12"/>
        <rFont val="Arial"/>
        <family val="2"/>
      </rPr>
      <t xml:space="preserve">- </t>
    </r>
    <r>
      <rPr>
        <i/>
        <sz val="12"/>
        <rFont val="Arial"/>
        <family val="2"/>
      </rPr>
      <t>LGA 1972 s145</t>
    </r>
  </si>
  <si>
    <t xml:space="preserve">Legal Fees </t>
  </si>
  <si>
    <t>**108846</t>
  </si>
  <si>
    <r>
      <t>Complex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LGA 1972 s133</t>
    </r>
  </si>
  <si>
    <r>
      <t>Market Place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>Food Act 1984 s50</t>
    </r>
  </si>
  <si>
    <t xml:space="preserve">Loan </t>
  </si>
  <si>
    <t>Market Place</t>
  </si>
  <si>
    <t>City B Group</t>
  </si>
  <si>
    <t xml:space="preserve">Weights and Guttering </t>
  </si>
  <si>
    <t xml:space="preserve">City B Group </t>
  </si>
  <si>
    <t xml:space="preserve">Weights  </t>
  </si>
  <si>
    <t xml:space="preserve">Market bollard </t>
  </si>
  <si>
    <r>
      <rPr>
        <b/>
        <u/>
        <sz val="12"/>
        <rFont val="Arial"/>
        <family val="2"/>
      </rPr>
      <t>Plantations</t>
    </r>
    <r>
      <rPr>
        <i/>
        <sz val="12"/>
        <rFont val="Arial"/>
        <family val="2"/>
      </rPr>
      <t xml:space="preserve"> - Open spaces Act 1906 ss 9 &amp; 10</t>
    </r>
  </si>
  <si>
    <r>
      <t xml:space="preserve">Other Expenses - </t>
    </r>
    <r>
      <rPr>
        <sz val="12"/>
        <rFont val="Arial"/>
        <family val="2"/>
      </rPr>
      <t>LGA 1972s 142/s 1440</t>
    </r>
  </si>
  <si>
    <t>Public notice - May Fayre Licence (LGA 1972s145)</t>
  </si>
  <si>
    <t>Marque Hire deposit - May Fayre (LGA 172s145)</t>
  </si>
  <si>
    <t xml:space="preserve">Royston Day Centre </t>
  </si>
  <si>
    <t>Donation-lunches (GPC LA2011s1(1))</t>
  </si>
  <si>
    <r>
      <t>Royston First</t>
    </r>
    <r>
      <rPr>
        <sz val="12"/>
        <rFont val="Arial"/>
        <family val="2"/>
      </rPr>
      <t xml:space="preserve"> -</t>
    </r>
    <r>
      <rPr>
        <i/>
        <sz val="12"/>
        <rFont val="Arial"/>
        <family val="2"/>
      </rPr>
      <t xml:space="preserve"> LGA 1972 s144</t>
    </r>
  </si>
  <si>
    <t>PPL PRS Ltd</t>
  </si>
  <si>
    <t xml:space="preserve">Town Hall Music Licence </t>
  </si>
  <si>
    <t xml:space="preserve">Perfect Hanging Systems </t>
  </si>
  <si>
    <t xml:space="preserve">Hanging rails </t>
  </si>
  <si>
    <t xml:space="preserve">Monthly broadband charges </t>
  </si>
  <si>
    <t xml:space="preserve">direct debit </t>
  </si>
  <si>
    <t xml:space="preserve">six months sewerage charges </t>
  </si>
  <si>
    <t xml:space="preserve">Tree Tagging </t>
  </si>
  <si>
    <r>
      <t>Salaries</t>
    </r>
    <r>
      <rPr>
        <sz val="14"/>
        <rFont val="Calibri"/>
        <family val="2"/>
      </rPr>
      <t xml:space="preserve"> - </t>
    </r>
    <r>
      <rPr>
        <i/>
        <sz val="14"/>
        <rFont val="Calibri"/>
        <family val="2"/>
      </rPr>
      <t>LGA 1972 s111</t>
    </r>
  </si>
  <si>
    <t>January - Salaries</t>
  </si>
  <si>
    <t>January  - PAYE/NI</t>
  </si>
  <si>
    <t>January - Pension</t>
  </si>
  <si>
    <t xml:space="preserve">No Smoking Sign </t>
  </si>
  <si>
    <t xml:space="preserve">Black Certificate Frame </t>
  </si>
  <si>
    <t>ATH Training Group Ltd</t>
  </si>
  <si>
    <t xml:space="preserve">Emergency First Aid at Work Course </t>
  </si>
  <si>
    <t xml:space="preserve">Annual Sanitary Disposal </t>
  </si>
  <si>
    <t xml:space="preserve">Quarterly copying charges </t>
  </si>
  <si>
    <t xml:space="preserve">SLCC </t>
  </si>
  <si>
    <t xml:space="preserve"> Regional Training Seminar </t>
  </si>
  <si>
    <t xml:space="preserve">2nd Class Stamps </t>
  </si>
  <si>
    <t xml:space="preserve">BNP Leasing </t>
  </si>
  <si>
    <t xml:space="preserve">Telephone rental </t>
  </si>
  <si>
    <t xml:space="preserve">Photocopier Paper </t>
  </si>
  <si>
    <t xml:space="preserve">Red disabled toilet key pack of 10 </t>
  </si>
  <si>
    <t xml:space="preserve">CiLCA training </t>
  </si>
  <si>
    <t xml:space="preserve">Martins PC Solutions </t>
  </si>
  <si>
    <t xml:space="preserve">Computer Update </t>
  </si>
  <si>
    <t>Metallic Embroidery Thread - Tapestry</t>
  </si>
  <si>
    <t xml:space="preserve">Sewing Thread - Tapestry </t>
  </si>
  <si>
    <t xml:space="preserve">Quarterly photocopying charges </t>
  </si>
  <si>
    <t xml:space="preserve">Cotton Thread - Tapestry </t>
  </si>
  <si>
    <t xml:space="preserve">Hook &amp; Loop - Tapestry </t>
  </si>
  <si>
    <r>
      <t>Allotments</t>
    </r>
    <r>
      <rPr>
        <sz val="12"/>
        <rFont val="Arial"/>
        <family val="2"/>
      </rPr>
      <t xml:space="preserve"> - </t>
    </r>
    <r>
      <rPr>
        <i/>
        <sz val="12"/>
        <rFont val="Arial"/>
        <family val="2"/>
      </rPr>
      <t xml:space="preserve">Smallholding &amp; Allotments Act 1908 ss23, 26 and 42. </t>
    </r>
  </si>
  <si>
    <t>Water charges Jul 18 to Jan 19</t>
  </si>
  <si>
    <t xml:space="preserve">The National Allotment Society </t>
  </si>
  <si>
    <t xml:space="preserve">Membership Renewal </t>
  </si>
  <si>
    <t>Janitorial Supplies</t>
  </si>
  <si>
    <t xml:space="preserve">Duty of Care </t>
  </si>
  <si>
    <t xml:space="preserve">Monthly waste charges </t>
  </si>
  <si>
    <t xml:space="preserve">Seasonal Transformations </t>
  </si>
  <si>
    <t xml:space="preserve">Supply of Christmas Lights </t>
  </si>
  <si>
    <t>Telephone Rental</t>
  </si>
  <si>
    <t>February 2019 - Supplementary</t>
  </si>
  <si>
    <t xml:space="preserve">Jacksons Lifts </t>
  </si>
  <si>
    <t xml:space="preserve">Breakdown Callouts </t>
  </si>
  <si>
    <t xml:space="preserve">The Listing </t>
  </si>
  <si>
    <t xml:space="preserve">Advertising </t>
  </si>
  <si>
    <t xml:space="preserve">Martins PC's </t>
  </si>
  <si>
    <t xml:space="preserve">3 x HP PC's </t>
  </si>
  <si>
    <t>Viking</t>
  </si>
  <si>
    <t xml:space="preserve">Broadband charges </t>
  </si>
  <si>
    <t xml:space="preserve">JEC Industrial Equipment </t>
  </si>
  <si>
    <t xml:space="preserve">Heavy Duty Sack Truck </t>
  </si>
  <si>
    <t>February - Salaries</t>
  </si>
  <si>
    <t>February  - PAYE/NI</t>
  </si>
  <si>
    <t>February - Pension</t>
  </si>
  <si>
    <t xml:space="preserve">Repair to lift </t>
  </si>
  <si>
    <t xml:space="preserve">Service and maintenane contract </t>
  </si>
  <si>
    <t xml:space="preserve">PPL PRS </t>
  </si>
  <si>
    <t xml:space="preserve">Town Hall Licence </t>
  </si>
  <si>
    <t xml:space="preserve">ISE Communications </t>
  </si>
  <si>
    <t xml:space="preserve">Wireless installation to TH &amp; Museum </t>
  </si>
  <si>
    <t xml:space="preserve">Vision ict </t>
  </si>
  <si>
    <t xml:space="preserve">Cllrs email addressess </t>
  </si>
  <si>
    <t xml:space="preserve">Zurich Municipal </t>
  </si>
  <si>
    <t xml:space="preserve">Insurance </t>
  </si>
  <si>
    <t xml:space="preserve">Annual Town Meeting advertisement </t>
  </si>
  <si>
    <t xml:space="preserve">Lease payment </t>
  </si>
  <si>
    <t xml:space="preserve">Storage Box </t>
  </si>
  <si>
    <t xml:space="preserve">Stationery - Tapestry </t>
  </si>
  <si>
    <t xml:space="preserve">Tapestry - Thread </t>
  </si>
  <si>
    <t>Six months clean water charges</t>
  </si>
  <si>
    <t xml:space="preserve">Royston History Society </t>
  </si>
  <si>
    <t xml:space="preserve">Museum Shop Sales </t>
  </si>
  <si>
    <t xml:space="preserve">Consultancy charges </t>
  </si>
  <si>
    <t xml:space="preserve">Supply and fit emergency light </t>
  </si>
  <si>
    <t xml:space="preserve">Helloprint </t>
  </si>
  <si>
    <t xml:space="preserve">Cave leaflets </t>
  </si>
  <si>
    <t>Public Toilets</t>
  </si>
  <si>
    <t xml:space="preserve">Coach &amp; Horses </t>
  </si>
  <si>
    <t xml:space="preserve">Community Toilet scheme </t>
  </si>
  <si>
    <t xml:space="preserve">McMullen </t>
  </si>
  <si>
    <t>203515**</t>
  </si>
  <si>
    <t>2 x medics for the day - May Fayre</t>
  </si>
  <si>
    <t>March - Salaries</t>
  </si>
  <si>
    <t>March  - PAYE/NI</t>
  </si>
  <si>
    <t>March - Pension</t>
  </si>
  <si>
    <t xml:space="preserve">Mar 19 Supplementary </t>
  </si>
  <si>
    <t xml:space="preserve">Six month clean water charges </t>
  </si>
  <si>
    <t>DD</t>
  </si>
  <si>
    <t>Computer upgrades and setups - 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</si>
</sst>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i/>
      <sz val="11"/>
      <name val="Times New Roman"/>
      <family val="1"/>
    </font>
    <font>
      <b/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i/>
      <sz val="12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name val="Calibri"/>
      <family val="2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i/>
      <u/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  <font>
      <b/>
      <u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17" fontId="3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" fontId="3" fillId="0" borderId="0" xfId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1" applyNumberFormat="1" applyFont="1" applyAlignment="1">
      <alignment horizontal="right"/>
    </xf>
    <xf numFmtId="43" fontId="4" fillId="0" borderId="0" xfId="1" applyNumberFormat="1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right"/>
    </xf>
    <xf numFmtId="43" fontId="4" fillId="0" borderId="1" xfId="0" applyNumberFormat="1" applyFont="1" applyBorder="1"/>
    <xf numFmtId="43" fontId="4" fillId="0" borderId="0" xfId="0" applyNumberFormat="1" applyFont="1"/>
    <xf numFmtId="43" fontId="4" fillId="0" borderId="0" xfId="1" applyNumberFormat="1" applyFont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4" fillId="0" borderId="0" xfId="0" applyFont="1" applyBorder="1"/>
    <xf numFmtId="0" fontId="5" fillId="0" borderId="0" xfId="0" applyFont="1" applyBorder="1"/>
    <xf numFmtId="0" fontId="4" fillId="0" borderId="0" xfId="0" applyNumberFormat="1" applyFont="1" applyBorder="1" applyAlignment="1">
      <alignment horizontal="right"/>
    </xf>
    <xf numFmtId="0" fontId="4" fillId="0" borderId="0" xfId="1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43" fontId="4" fillId="0" borderId="0" xfId="0" applyNumberFormat="1" applyFont="1" applyBorder="1"/>
    <xf numFmtId="4" fontId="4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Fill="1" applyBorder="1"/>
    <xf numFmtId="2" fontId="4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0" fontId="4" fillId="0" borderId="0" xfId="0" applyFont="1" applyFill="1"/>
    <xf numFmtId="17" fontId="4" fillId="0" borderId="0" xfId="0" applyNumberFormat="1" applyFont="1" applyFill="1" applyAlignment="1">
      <alignment horizontal="left"/>
    </xf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43" fontId="4" fillId="0" borderId="2" xfId="0" applyNumberFormat="1" applyFont="1" applyBorder="1"/>
    <xf numFmtId="0" fontId="8" fillId="0" borderId="1" xfId="0" applyFont="1" applyBorder="1"/>
    <xf numFmtId="0" fontId="4" fillId="0" borderId="0" xfId="0" applyFont="1" applyAlignment="1"/>
    <xf numFmtId="0" fontId="8" fillId="0" borderId="0" xfId="0" applyFont="1" applyBorder="1"/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17" fontId="9" fillId="0" borderId="0" xfId="0" applyNumberFormat="1" applyFont="1" applyAlignment="1">
      <alignment horizontal="center"/>
    </xf>
    <xf numFmtId="4" fontId="10" fillId="0" borderId="0" xfId="0" applyNumberFormat="1" applyFont="1"/>
    <xf numFmtId="0" fontId="10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4" fontId="9" fillId="0" borderId="0" xfId="1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1" applyNumberFormat="1" applyFont="1" applyAlignment="1">
      <alignment horizontal="right"/>
    </xf>
    <xf numFmtId="4" fontId="10" fillId="0" borderId="0" xfId="1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43" fontId="10" fillId="0" borderId="0" xfId="1" applyNumberFormat="1" applyFont="1" applyAlignment="1">
      <alignment horizontal="center"/>
    </xf>
    <xf numFmtId="43" fontId="10" fillId="0" borderId="1" xfId="0" applyNumberFormat="1" applyFont="1" applyBorder="1"/>
    <xf numFmtId="43" fontId="10" fillId="0" borderId="0" xfId="0" applyNumberFormat="1" applyFont="1"/>
    <xf numFmtId="43" fontId="10" fillId="0" borderId="0" xfId="0" applyNumberFormat="1" applyFont="1" applyFill="1"/>
    <xf numFmtId="43" fontId="10" fillId="0" borderId="0" xfId="1" applyNumberFormat="1" applyFont="1"/>
    <xf numFmtId="43" fontId="10" fillId="0" borderId="0" xfId="1" applyFont="1"/>
    <xf numFmtId="0" fontId="10" fillId="0" borderId="0" xfId="0" applyFont="1" applyAlignment="1">
      <alignment horizontal="right"/>
    </xf>
    <xf numFmtId="4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43" fontId="10" fillId="0" borderId="0" xfId="1" applyFont="1" applyFill="1"/>
    <xf numFmtId="0" fontId="10" fillId="0" borderId="0" xfId="0" applyFont="1" applyBorder="1"/>
    <xf numFmtId="0" fontId="11" fillId="0" borderId="0" xfId="0" applyFont="1" applyBorder="1"/>
    <xf numFmtId="0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1" applyNumberFormat="1" applyFont="1" applyAlignment="1">
      <alignment horizontal="right"/>
    </xf>
    <xf numFmtId="0" fontId="10" fillId="0" borderId="0" xfId="0" applyFont="1" applyBorder="1" applyAlignment="1">
      <alignment horizontal="left"/>
    </xf>
    <xf numFmtId="43" fontId="10" fillId="0" borderId="0" xfId="0" applyNumberFormat="1" applyFont="1" applyBorder="1"/>
    <xf numFmtId="0" fontId="13" fillId="0" borderId="0" xfId="0" applyFont="1" applyAlignment="1">
      <alignment horizontal="left"/>
    </xf>
    <xf numFmtId="0" fontId="14" fillId="0" borderId="0" xfId="0" applyFont="1" applyBorder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17" fontId="10" fillId="0" borderId="0" xfId="0" applyNumberFormat="1" applyFont="1" applyAlignment="1">
      <alignment wrapText="1"/>
    </xf>
    <xf numFmtId="43" fontId="10" fillId="0" borderId="2" xfId="0" applyNumberFormat="1" applyFont="1" applyBorder="1"/>
    <xf numFmtId="0" fontId="15" fillId="0" borderId="1" xfId="0" applyFont="1" applyBorder="1"/>
    <xf numFmtId="0" fontId="15" fillId="0" borderId="0" xfId="0" applyFont="1" applyBorder="1"/>
    <xf numFmtId="0" fontId="10" fillId="0" borderId="0" xfId="0" applyFont="1" applyAlignment="1"/>
    <xf numFmtId="4" fontId="10" fillId="0" borderId="0" xfId="0" applyNumberFormat="1" applyFont="1" applyBorder="1"/>
    <xf numFmtId="2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16" fillId="0" borderId="0" xfId="0" applyFont="1" applyAlignment="1"/>
    <xf numFmtId="164" fontId="10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17" fontId="10" fillId="0" borderId="0" xfId="0" applyNumberFormat="1" applyFont="1" applyFill="1" applyAlignment="1">
      <alignment horizontal="left"/>
    </xf>
    <xf numFmtId="43" fontId="10" fillId="0" borderId="0" xfId="1" applyNumberFormat="1" applyFont="1" applyFill="1"/>
    <xf numFmtId="0" fontId="10" fillId="0" borderId="0" xfId="0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17" fontId="19" fillId="0" borderId="0" xfId="0" applyNumberFormat="1" applyFont="1" applyAlignment="1">
      <alignment horizontal="center"/>
    </xf>
    <xf numFmtId="4" fontId="20" fillId="0" borderId="0" xfId="0" applyNumberFormat="1" applyFont="1"/>
    <xf numFmtId="0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4" fontId="19" fillId="0" borderId="0" xfId="1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43" fontId="20" fillId="0" borderId="0" xfId="1" applyNumberFormat="1" applyFont="1" applyAlignment="1">
      <alignment horizontal="right"/>
    </xf>
    <xf numFmtId="43" fontId="20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3" fontId="20" fillId="0" borderId="0" xfId="1" applyNumberFormat="1" applyFont="1" applyAlignment="1">
      <alignment horizontal="center"/>
    </xf>
    <xf numFmtId="43" fontId="20" fillId="0" borderId="1" xfId="0" applyNumberFormat="1" applyFont="1" applyBorder="1"/>
    <xf numFmtId="43" fontId="20" fillId="0" borderId="0" xfId="0" applyNumberFormat="1" applyFont="1"/>
    <xf numFmtId="43" fontId="20" fillId="0" borderId="0" xfId="1" applyNumberFormat="1" applyFont="1"/>
    <xf numFmtId="43" fontId="20" fillId="0" borderId="0" xfId="1" applyFont="1"/>
    <xf numFmtId="0" fontId="20" fillId="0" borderId="0" xfId="0" applyFont="1" applyAlignment="1">
      <alignment horizontal="right"/>
    </xf>
    <xf numFmtId="4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Border="1"/>
    <xf numFmtId="0" fontId="23" fillId="0" borderId="0" xfId="0" applyFont="1" applyBorder="1"/>
    <xf numFmtId="0" fontId="20" fillId="0" borderId="0" xfId="0" applyNumberFormat="1" applyFont="1" applyBorder="1" applyAlignment="1">
      <alignment horizontal="right"/>
    </xf>
    <xf numFmtId="43" fontId="20" fillId="0" borderId="0" xfId="0" applyNumberFormat="1" applyFont="1" applyBorder="1"/>
    <xf numFmtId="0" fontId="20" fillId="0" borderId="0" xfId="1" applyNumberFormat="1" applyFont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43" fontId="20" fillId="0" borderId="0" xfId="0" applyNumberFormat="1" applyFont="1" applyFill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7" fontId="20" fillId="0" borderId="0" xfId="0" applyNumberFormat="1" applyFont="1" applyAlignment="1">
      <alignment wrapText="1"/>
    </xf>
    <xf numFmtId="43" fontId="20" fillId="0" borderId="2" xfId="0" applyNumberFormat="1" applyFont="1" applyBorder="1"/>
    <xf numFmtId="0" fontId="24" fillId="0" borderId="1" xfId="0" applyFont="1" applyBorder="1"/>
    <xf numFmtId="0" fontId="24" fillId="0" borderId="0" xfId="0" applyFont="1" applyBorder="1"/>
    <xf numFmtId="0" fontId="26" fillId="0" borderId="0" xfId="0" applyFont="1" applyAlignment="1">
      <alignment horizontal="center"/>
    </xf>
    <xf numFmtId="0" fontId="26" fillId="0" borderId="0" xfId="0" applyFont="1"/>
    <xf numFmtId="17" fontId="25" fillId="0" borderId="0" xfId="0" applyNumberFormat="1" applyFont="1" applyAlignment="1">
      <alignment horizontal="center"/>
    </xf>
    <xf numFmtId="4" fontId="26" fillId="0" borderId="0" xfId="0" applyNumberFormat="1" applyFont="1"/>
    <xf numFmtId="0" fontId="26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4" fontId="25" fillId="0" borderId="0" xfId="1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43" fontId="26" fillId="0" borderId="0" xfId="1" applyNumberFormat="1" applyFont="1" applyAlignment="1">
      <alignment horizontal="right"/>
    </xf>
    <xf numFmtId="43" fontId="26" fillId="0" borderId="0" xfId="1" applyNumberFormat="1" applyFont="1" applyFill="1" applyAlignment="1">
      <alignment horizontal="right"/>
    </xf>
    <xf numFmtId="0" fontId="29" fillId="0" borderId="0" xfId="0" applyFont="1" applyAlignment="1">
      <alignment horizontal="center"/>
    </xf>
    <xf numFmtId="43" fontId="26" fillId="0" borderId="0" xfId="1" applyNumberFormat="1" applyFont="1" applyAlignment="1">
      <alignment horizontal="center"/>
    </xf>
    <xf numFmtId="0" fontId="30" fillId="0" borderId="0" xfId="0" applyFont="1" applyAlignment="1">
      <alignment wrapText="1"/>
    </xf>
    <xf numFmtId="43" fontId="26" fillId="0" borderId="1" xfId="0" applyNumberFormat="1" applyFont="1" applyBorder="1"/>
    <xf numFmtId="43" fontId="26" fillId="0" borderId="0" xfId="0" applyNumberFormat="1" applyFont="1"/>
    <xf numFmtId="43" fontId="26" fillId="0" borderId="0" xfId="1" applyNumberFormat="1" applyFont="1"/>
    <xf numFmtId="43" fontId="26" fillId="0" borderId="0" xfId="1" applyFont="1"/>
    <xf numFmtId="0" fontId="26" fillId="0" borderId="0" xfId="0" applyFont="1" applyAlignment="1">
      <alignment horizontal="right"/>
    </xf>
    <xf numFmtId="43" fontId="26" fillId="0" borderId="0" xfId="0" applyNumberFormat="1" applyFont="1" applyFill="1" applyBorder="1"/>
    <xf numFmtId="0" fontId="26" fillId="0" borderId="0" xfId="0" applyFont="1" applyFill="1" applyBorder="1"/>
    <xf numFmtId="0" fontId="26" fillId="0" borderId="0" xfId="0" applyFont="1" applyBorder="1"/>
    <xf numFmtId="0" fontId="31" fillId="0" borderId="0" xfId="0" applyFont="1" applyBorder="1"/>
    <xf numFmtId="0" fontId="26" fillId="0" borderId="0" xfId="0" applyNumberFormat="1" applyFont="1" applyBorder="1" applyAlignment="1">
      <alignment horizontal="right"/>
    </xf>
    <xf numFmtId="43" fontId="26" fillId="0" borderId="0" xfId="0" applyNumberFormat="1" applyFont="1" applyBorder="1"/>
    <xf numFmtId="0" fontId="26" fillId="0" borderId="0" xfId="1" applyNumberFormat="1" applyFont="1" applyAlignment="1">
      <alignment horizontal="right"/>
    </xf>
    <xf numFmtId="0" fontId="26" fillId="0" borderId="0" xfId="0" applyFont="1" applyBorder="1" applyAlignment="1">
      <alignment horizontal="left"/>
    </xf>
    <xf numFmtId="43" fontId="26" fillId="0" borderId="1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43" fontId="26" fillId="0" borderId="0" xfId="0" applyNumberFormat="1" applyFont="1" applyFill="1"/>
    <xf numFmtId="0" fontId="32" fillId="0" borderId="0" xfId="0" applyFont="1" applyBorder="1" applyAlignment="1">
      <alignment horizontal="left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17" fontId="26" fillId="0" borderId="0" xfId="0" applyNumberFormat="1" applyFont="1" applyAlignment="1">
      <alignment wrapText="1"/>
    </xf>
    <xf numFmtId="43" fontId="26" fillId="0" borderId="0" xfId="1" applyNumberFormat="1" applyFont="1" applyFill="1"/>
    <xf numFmtId="0" fontId="26" fillId="0" borderId="0" xfId="0" applyFont="1" applyFill="1"/>
    <xf numFmtId="17" fontId="26" fillId="0" borderId="0" xfId="0" applyNumberFormat="1" applyFont="1" applyFill="1" applyAlignment="1">
      <alignment horizontal="left"/>
    </xf>
    <xf numFmtId="0" fontId="26" fillId="0" borderId="0" xfId="0" applyNumberFormat="1" applyFont="1" applyFill="1" applyAlignment="1">
      <alignment horizontal="right"/>
    </xf>
    <xf numFmtId="43" fontId="26" fillId="0" borderId="2" xfId="0" applyNumberFormat="1" applyFont="1" applyBorder="1"/>
    <xf numFmtId="0" fontId="34" fillId="0" borderId="1" xfId="0" applyFont="1" applyBorder="1"/>
    <xf numFmtId="0" fontId="34" fillId="0" borderId="0" xfId="0" applyFont="1" applyBorder="1"/>
    <xf numFmtId="0" fontId="26" fillId="0" borderId="0" xfId="0" applyFont="1" applyAlignment="1"/>
    <xf numFmtId="0" fontId="35" fillId="0" borderId="0" xfId="0" applyFont="1" applyAlignment="1"/>
    <xf numFmtId="164" fontId="26" fillId="0" borderId="0" xfId="0" applyNumberFormat="1" applyFont="1" applyAlignment="1">
      <alignment horizontal="center"/>
    </xf>
    <xf numFmtId="0" fontId="36" fillId="0" borderId="0" xfId="0" applyFont="1"/>
    <xf numFmtId="0" fontId="25" fillId="0" borderId="0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27" fillId="0" borderId="0" xfId="0" applyFont="1"/>
    <xf numFmtId="4" fontId="20" fillId="0" borderId="0" xfId="0" applyNumberFormat="1" applyFont="1" applyAlignment="1"/>
    <xf numFmtId="2" fontId="20" fillId="0" borderId="0" xfId="0" applyNumberFormat="1" applyFont="1" applyAlignment="1"/>
    <xf numFmtId="0" fontId="37" fillId="0" borderId="0" xfId="0" applyFont="1" applyBorder="1" applyAlignment="1">
      <alignment horizontal="left"/>
    </xf>
    <xf numFmtId="0" fontId="20" fillId="0" borderId="0" xfId="0" applyFont="1" applyAlignment="1"/>
    <xf numFmtId="0" fontId="39" fillId="0" borderId="0" xfId="0" applyFont="1" applyAlignment="1"/>
    <xf numFmtId="164" fontId="20" fillId="0" borderId="0" xfId="0" applyNumberFormat="1" applyFont="1" applyAlignment="1">
      <alignment horizontal="center"/>
    </xf>
    <xf numFmtId="0" fontId="40" fillId="0" borderId="0" xfId="0" applyFont="1"/>
    <xf numFmtId="0" fontId="20" fillId="0" borderId="0" xfId="0" applyFont="1" applyFill="1"/>
    <xf numFmtId="17" fontId="20" fillId="0" borderId="0" xfId="0" applyNumberFormat="1" applyFont="1" applyFill="1" applyAlignment="1">
      <alignment horizontal="left"/>
    </xf>
    <xf numFmtId="43" fontId="20" fillId="0" borderId="0" xfId="1" applyNumberFormat="1" applyFont="1" applyFill="1"/>
    <xf numFmtId="0" fontId="26" fillId="0" borderId="0" xfId="0" applyNumberFormat="1" applyFont="1" applyBorder="1"/>
    <xf numFmtId="43" fontId="10" fillId="0" borderId="0" xfId="1" applyNumberFormat="1" applyFont="1" applyAlignment="1">
      <alignment horizontal="right"/>
    </xf>
    <xf numFmtId="43" fontId="10" fillId="0" borderId="0" xfId="1" applyNumberFormat="1" applyFont="1" applyFill="1" applyAlignment="1">
      <alignment horizontal="right"/>
    </xf>
    <xf numFmtId="0" fontId="10" fillId="0" borderId="0" xfId="0" applyNumberFormat="1" applyFont="1" applyBorder="1"/>
    <xf numFmtId="43" fontId="10" fillId="0" borderId="3" xfId="0" applyNumberFormat="1" applyFont="1" applyBorder="1"/>
    <xf numFmtId="0" fontId="42" fillId="0" borderId="0" xfId="0" applyFont="1" applyAlignment="1">
      <alignment horizontal="center"/>
    </xf>
    <xf numFmtId="0" fontId="42" fillId="0" borderId="0" xfId="0" applyFont="1"/>
    <xf numFmtId="17" fontId="41" fillId="0" borderId="0" xfId="0" applyNumberFormat="1" applyFont="1" applyAlignment="1">
      <alignment horizontal="center"/>
    </xf>
    <xf numFmtId="4" fontId="42" fillId="0" borderId="0" xfId="0" applyNumberFormat="1" applyFont="1"/>
    <xf numFmtId="0" fontId="42" fillId="0" borderId="0" xfId="0" applyNumberFormat="1" applyFont="1" applyAlignment="1">
      <alignment horizontal="right"/>
    </xf>
    <xf numFmtId="0" fontId="41" fillId="0" borderId="0" xfId="0" applyFont="1" applyAlignment="1">
      <alignment horizontal="left"/>
    </xf>
    <xf numFmtId="4" fontId="41" fillId="0" borderId="0" xfId="1" applyNumberFormat="1" applyFont="1" applyAlignment="1">
      <alignment horizontal="center"/>
    </xf>
    <xf numFmtId="0" fontId="41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43" fontId="42" fillId="0" borderId="0" xfId="1" applyNumberFormat="1" applyFont="1" applyAlignment="1">
      <alignment horizontal="right"/>
    </xf>
    <xf numFmtId="43" fontId="42" fillId="0" borderId="0" xfId="1" applyNumberFormat="1" applyFont="1" applyFill="1" applyAlignment="1">
      <alignment horizontal="right"/>
    </xf>
    <xf numFmtId="0" fontId="44" fillId="0" borderId="0" xfId="0" applyFont="1" applyAlignment="1">
      <alignment horizontal="center"/>
    </xf>
    <xf numFmtId="43" fontId="42" fillId="0" borderId="0" xfId="1" applyNumberFormat="1" applyFont="1" applyAlignment="1">
      <alignment horizontal="center"/>
    </xf>
    <xf numFmtId="2" fontId="42" fillId="0" borderId="0" xfId="0" applyNumberFormat="1" applyFont="1"/>
    <xf numFmtId="43" fontId="42" fillId="0" borderId="0" xfId="0" applyNumberFormat="1" applyFont="1" applyBorder="1"/>
    <xf numFmtId="43" fontId="42" fillId="0" borderId="1" xfId="0" applyNumberFormat="1" applyFont="1" applyBorder="1"/>
    <xf numFmtId="43" fontId="42" fillId="0" borderId="0" xfId="0" applyNumberFormat="1" applyFont="1"/>
    <xf numFmtId="43" fontId="42" fillId="0" borderId="0" xfId="1" applyNumberFormat="1" applyFont="1"/>
    <xf numFmtId="43" fontId="42" fillId="0" borderId="0" xfId="1" applyFont="1"/>
    <xf numFmtId="0" fontId="42" fillId="0" borderId="0" xfId="0" applyFont="1" applyAlignment="1">
      <alignment horizontal="right"/>
    </xf>
    <xf numFmtId="43" fontId="42" fillId="0" borderId="0" xfId="0" applyNumberFormat="1" applyFont="1" applyFill="1" applyBorder="1"/>
    <xf numFmtId="0" fontId="42" fillId="0" borderId="0" xfId="0" applyFont="1" applyFill="1" applyBorder="1"/>
    <xf numFmtId="0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0" fontId="43" fillId="0" borderId="0" xfId="0" applyFont="1" applyBorder="1"/>
    <xf numFmtId="0" fontId="42" fillId="0" borderId="0" xfId="0" applyFont="1" applyBorder="1" applyAlignment="1">
      <alignment horizontal="left"/>
    </xf>
    <xf numFmtId="0" fontId="42" fillId="0" borderId="0" xfId="1" applyNumberFormat="1" applyFont="1" applyAlignment="1">
      <alignment horizontal="right"/>
    </xf>
    <xf numFmtId="0" fontId="45" fillId="0" borderId="0" xfId="0" applyFont="1" applyBorder="1" applyAlignment="1">
      <alignment horizontal="left"/>
    </xf>
    <xf numFmtId="0" fontId="42" fillId="0" borderId="0" xfId="0" applyFont="1" applyAlignment="1">
      <alignment horizontal="left" wrapText="1"/>
    </xf>
    <xf numFmtId="4" fontId="42" fillId="0" borderId="0" xfId="0" applyNumberFormat="1" applyFont="1" applyAlignment="1">
      <alignment wrapText="1"/>
    </xf>
    <xf numFmtId="0" fontId="42" fillId="0" borderId="1" xfId="0" applyFont="1" applyBorder="1"/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17" fontId="42" fillId="0" borderId="0" xfId="0" applyNumberFormat="1" applyFont="1" applyAlignment="1">
      <alignment wrapText="1"/>
    </xf>
    <xf numFmtId="0" fontId="46" fillId="0" borderId="1" xfId="0" applyFont="1" applyBorder="1"/>
    <xf numFmtId="0" fontId="46" fillId="0" borderId="0" xfId="0" applyFont="1" applyBorder="1"/>
    <xf numFmtId="0" fontId="42" fillId="0" borderId="0" xfId="0" applyFont="1" applyAlignment="1"/>
    <xf numFmtId="0" fontId="47" fillId="0" borderId="0" xfId="0" applyFont="1" applyAlignment="1"/>
    <xf numFmtId="164" fontId="42" fillId="0" borderId="0" xfId="0" applyNumberFormat="1" applyFont="1" applyAlignment="1">
      <alignment horizontal="center"/>
    </xf>
    <xf numFmtId="0" fontId="48" fillId="0" borderId="0" xfId="0" applyFont="1"/>
    <xf numFmtId="0" fontId="49" fillId="0" borderId="0" xfId="0" applyFont="1" applyAlignment="1">
      <alignment horizontal="left"/>
    </xf>
    <xf numFmtId="0" fontId="52" fillId="0" borderId="0" xfId="0" applyFont="1"/>
    <xf numFmtId="43" fontId="52" fillId="0" borderId="0" xfId="0" applyNumberFormat="1" applyFont="1" applyBorder="1"/>
    <xf numFmtId="0" fontId="52" fillId="0" borderId="0" xfId="0" applyNumberFormat="1" applyFont="1" applyAlignment="1">
      <alignment horizontal="right"/>
    </xf>
    <xf numFmtId="0" fontId="52" fillId="0" borderId="0" xfId="0" applyFont="1" applyFill="1"/>
    <xf numFmtId="17" fontId="52" fillId="0" borderId="0" xfId="0" applyNumberFormat="1" applyFont="1" applyFill="1" applyAlignment="1">
      <alignment horizontal="left"/>
    </xf>
    <xf numFmtId="43" fontId="52" fillId="0" borderId="0" xfId="1" applyNumberFormat="1" applyFont="1" applyFill="1"/>
    <xf numFmtId="43" fontId="52" fillId="0" borderId="1" xfId="0" applyNumberFormat="1" applyFont="1" applyBorder="1"/>
    <xf numFmtId="2" fontId="42" fillId="0" borderId="0" xfId="0" applyNumberFormat="1" applyFont="1" applyBorder="1"/>
    <xf numFmtId="2" fontId="42" fillId="0" borderId="1" xfId="0" applyNumberFormat="1" applyFont="1" applyBorder="1"/>
    <xf numFmtId="2" fontId="42" fillId="0" borderId="0" xfId="0" applyNumberFormat="1" applyFont="1" applyAlignment="1">
      <alignment wrapText="1"/>
    </xf>
    <xf numFmtId="43" fontId="42" fillId="0" borderId="3" xfId="0" applyNumberFormat="1" applyFont="1" applyBorder="1"/>
    <xf numFmtId="0" fontId="42" fillId="0" borderId="0" xfId="0" applyFont="1" applyFill="1"/>
    <xf numFmtId="17" fontId="42" fillId="0" borderId="0" xfId="0" applyNumberFormat="1" applyFont="1" applyFill="1" applyAlignment="1">
      <alignment horizontal="left"/>
    </xf>
    <xf numFmtId="43" fontId="42" fillId="0" borderId="0" xfId="1" applyNumberFormat="1" applyFont="1" applyFill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4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fice%201/Documents/FINANCE/VAT/Accounts%20for%20payment%20partial%20exemption%20VAT/Accounts%20for%20payment%20VAT%201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y Centre"/>
      <sheetName val="Total VAT YTD"/>
      <sheetName val="April 18"/>
      <sheetName val="May 18"/>
      <sheetName val="June 18"/>
      <sheetName val="July 18"/>
      <sheetName val="Aug 18"/>
      <sheetName val="Sept 18"/>
      <sheetName val="Oct 18"/>
      <sheetName val="Nov 18"/>
      <sheetName val="Dec 18"/>
      <sheetName val="Jan 19"/>
      <sheetName val="Feb 19"/>
      <sheetName val="March 19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I10" sqref="I10"/>
    </sheetView>
  </sheetViews>
  <sheetFormatPr defaultRowHeight="13.85" x14ac:dyDescent="0.25"/>
  <cols>
    <col min="1" max="1" width="30.3984375" style="2" customWidth="1"/>
    <col min="2" max="2" width="27.3984375" style="2" customWidth="1"/>
    <col min="3" max="3" width="12.296875" style="4" customWidth="1"/>
    <col min="4" max="4" width="10.69921875" style="4" customWidth="1"/>
    <col min="5" max="5" width="12.59765625" style="4" customWidth="1"/>
    <col min="6" max="6" width="8.59765625" style="5" customWidth="1"/>
    <col min="7" max="7" width="3.09765625" style="2" customWidth="1"/>
    <col min="8" max="254" width="9.09765625" style="2"/>
    <col min="255" max="255" width="3.296875" style="2" customWidth="1"/>
    <col min="256" max="256" width="30.3984375" style="2" customWidth="1"/>
    <col min="257" max="257" width="27.3984375" style="2" customWidth="1"/>
    <col min="258" max="258" width="12.296875" style="2" customWidth="1"/>
    <col min="259" max="259" width="10.69921875" style="2" customWidth="1"/>
    <col min="260" max="260" width="12.59765625" style="2" customWidth="1"/>
    <col min="261" max="261" width="8.59765625" style="2" customWidth="1"/>
    <col min="262" max="262" width="17.296875" style="2" customWidth="1"/>
    <col min="263" max="263" width="3.09765625" style="2" customWidth="1"/>
    <col min="264" max="510" width="9.09765625" style="2"/>
    <col min="511" max="511" width="3.296875" style="2" customWidth="1"/>
    <col min="512" max="512" width="30.3984375" style="2" customWidth="1"/>
    <col min="513" max="513" width="27.3984375" style="2" customWidth="1"/>
    <col min="514" max="514" width="12.296875" style="2" customWidth="1"/>
    <col min="515" max="515" width="10.69921875" style="2" customWidth="1"/>
    <col min="516" max="516" width="12.59765625" style="2" customWidth="1"/>
    <col min="517" max="517" width="8.59765625" style="2" customWidth="1"/>
    <col min="518" max="518" width="17.296875" style="2" customWidth="1"/>
    <col min="519" max="519" width="3.09765625" style="2" customWidth="1"/>
    <col min="520" max="766" width="9.09765625" style="2"/>
    <col min="767" max="767" width="3.296875" style="2" customWidth="1"/>
    <col min="768" max="768" width="30.3984375" style="2" customWidth="1"/>
    <col min="769" max="769" width="27.3984375" style="2" customWidth="1"/>
    <col min="770" max="770" width="12.296875" style="2" customWidth="1"/>
    <col min="771" max="771" width="10.69921875" style="2" customWidth="1"/>
    <col min="772" max="772" width="12.59765625" style="2" customWidth="1"/>
    <col min="773" max="773" width="8.59765625" style="2" customWidth="1"/>
    <col min="774" max="774" width="17.296875" style="2" customWidth="1"/>
    <col min="775" max="775" width="3.09765625" style="2" customWidth="1"/>
    <col min="776" max="1022" width="9.09765625" style="2"/>
    <col min="1023" max="1023" width="3.296875" style="2" customWidth="1"/>
    <col min="1024" max="1024" width="30.3984375" style="2" customWidth="1"/>
    <col min="1025" max="1025" width="27.3984375" style="2" customWidth="1"/>
    <col min="1026" max="1026" width="12.296875" style="2" customWidth="1"/>
    <col min="1027" max="1027" width="10.69921875" style="2" customWidth="1"/>
    <col min="1028" max="1028" width="12.59765625" style="2" customWidth="1"/>
    <col min="1029" max="1029" width="8.59765625" style="2" customWidth="1"/>
    <col min="1030" max="1030" width="17.296875" style="2" customWidth="1"/>
    <col min="1031" max="1031" width="3.09765625" style="2" customWidth="1"/>
    <col min="1032" max="1278" width="9.09765625" style="2"/>
    <col min="1279" max="1279" width="3.296875" style="2" customWidth="1"/>
    <col min="1280" max="1280" width="30.3984375" style="2" customWidth="1"/>
    <col min="1281" max="1281" width="27.3984375" style="2" customWidth="1"/>
    <col min="1282" max="1282" width="12.296875" style="2" customWidth="1"/>
    <col min="1283" max="1283" width="10.69921875" style="2" customWidth="1"/>
    <col min="1284" max="1284" width="12.59765625" style="2" customWidth="1"/>
    <col min="1285" max="1285" width="8.59765625" style="2" customWidth="1"/>
    <col min="1286" max="1286" width="17.296875" style="2" customWidth="1"/>
    <col min="1287" max="1287" width="3.09765625" style="2" customWidth="1"/>
    <col min="1288" max="1534" width="9.09765625" style="2"/>
    <col min="1535" max="1535" width="3.296875" style="2" customWidth="1"/>
    <col min="1536" max="1536" width="30.3984375" style="2" customWidth="1"/>
    <col min="1537" max="1537" width="27.3984375" style="2" customWidth="1"/>
    <col min="1538" max="1538" width="12.296875" style="2" customWidth="1"/>
    <col min="1539" max="1539" width="10.69921875" style="2" customWidth="1"/>
    <col min="1540" max="1540" width="12.59765625" style="2" customWidth="1"/>
    <col min="1541" max="1541" width="8.59765625" style="2" customWidth="1"/>
    <col min="1542" max="1542" width="17.296875" style="2" customWidth="1"/>
    <col min="1543" max="1543" width="3.09765625" style="2" customWidth="1"/>
    <col min="1544" max="1790" width="9.09765625" style="2"/>
    <col min="1791" max="1791" width="3.296875" style="2" customWidth="1"/>
    <col min="1792" max="1792" width="30.3984375" style="2" customWidth="1"/>
    <col min="1793" max="1793" width="27.3984375" style="2" customWidth="1"/>
    <col min="1794" max="1794" width="12.296875" style="2" customWidth="1"/>
    <col min="1795" max="1795" width="10.69921875" style="2" customWidth="1"/>
    <col min="1796" max="1796" width="12.59765625" style="2" customWidth="1"/>
    <col min="1797" max="1797" width="8.59765625" style="2" customWidth="1"/>
    <col min="1798" max="1798" width="17.296875" style="2" customWidth="1"/>
    <col min="1799" max="1799" width="3.09765625" style="2" customWidth="1"/>
    <col min="1800" max="2046" width="9.09765625" style="2"/>
    <col min="2047" max="2047" width="3.296875" style="2" customWidth="1"/>
    <col min="2048" max="2048" width="30.3984375" style="2" customWidth="1"/>
    <col min="2049" max="2049" width="27.3984375" style="2" customWidth="1"/>
    <col min="2050" max="2050" width="12.296875" style="2" customWidth="1"/>
    <col min="2051" max="2051" width="10.69921875" style="2" customWidth="1"/>
    <col min="2052" max="2052" width="12.59765625" style="2" customWidth="1"/>
    <col min="2053" max="2053" width="8.59765625" style="2" customWidth="1"/>
    <col min="2054" max="2054" width="17.296875" style="2" customWidth="1"/>
    <col min="2055" max="2055" width="3.09765625" style="2" customWidth="1"/>
    <col min="2056" max="2302" width="9.09765625" style="2"/>
    <col min="2303" max="2303" width="3.296875" style="2" customWidth="1"/>
    <col min="2304" max="2304" width="30.3984375" style="2" customWidth="1"/>
    <col min="2305" max="2305" width="27.3984375" style="2" customWidth="1"/>
    <col min="2306" max="2306" width="12.296875" style="2" customWidth="1"/>
    <col min="2307" max="2307" width="10.69921875" style="2" customWidth="1"/>
    <col min="2308" max="2308" width="12.59765625" style="2" customWidth="1"/>
    <col min="2309" max="2309" width="8.59765625" style="2" customWidth="1"/>
    <col min="2310" max="2310" width="17.296875" style="2" customWidth="1"/>
    <col min="2311" max="2311" width="3.09765625" style="2" customWidth="1"/>
    <col min="2312" max="2558" width="9.09765625" style="2"/>
    <col min="2559" max="2559" width="3.296875" style="2" customWidth="1"/>
    <col min="2560" max="2560" width="30.3984375" style="2" customWidth="1"/>
    <col min="2561" max="2561" width="27.3984375" style="2" customWidth="1"/>
    <col min="2562" max="2562" width="12.296875" style="2" customWidth="1"/>
    <col min="2563" max="2563" width="10.69921875" style="2" customWidth="1"/>
    <col min="2564" max="2564" width="12.59765625" style="2" customWidth="1"/>
    <col min="2565" max="2565" width="8.59765625" style="2" customWidth="1"/>
    <col min="2566" max="2566" width="17.296875" style="2" customWidth="1"/>
    <col min="2567" max="2567" width="3.09765625" style="2" customWidth="1"/>
    <col min="2568" max="2814" width="9.09765625" style="2"/>
    <col min="2815" max="2815" width="3.296875" style="2" customWidth="1"/>
    <col min="2816" max="2816" width="30.3984375" style="2" customWidth="1"/>
    <col min="2817" max="2817" width="27.3984375" style="2" customWidth="1"/>
    <col min="2818" max="2818" width="12.296875" style="2" customWidth="1"/>
    <col min="2819" max="2819" width="10.69921875" style="2" customWidth="1"/>
    <col min="2820" max="2820" width="12.59765625" style="2" customWidth="1"/>
    <col min="2821" max="2821" width="8.59765625" style="2" customWidth="1"/>
    <col min="2822" max="2822" width="17.296875" style="2" customWidth="1"/>
    <col min="2823" max="2823" width="3.09765625" style="2" customWidth="1"/>
    <col min="2824" max="3070" width="9.09765625" style="2"/>
    <col min="3071" max="3071" width="3.296875" style="2" customWidth="1"/>
    <col min="3072" max="3072" width="30.3984375" style="2" customWidth="1"/>
    <col min="3073" max="3073" width="27.3984375" style="2" customWidth="1"/>
    <col min="3074" max="3074" width="12.296875" style="2" customWidth="1"/>
    <col min="3075" max="3075" width="10.69921875" style="2" customWidth="1"/>
    <col min="3076" max="3076" width="12.59765625" style="2" customWidth="1"/>
    <col min="3077" max="3077" width="8.59765625" style="2" customWidth="1"/>
    <col min="3078" max="3078" width="17.296875" style="2" customWidth="1"/>
    <col min="3079" max="3079" width="3.09765625" style="2" customWidth="1"/>
    <col min="3080" max="3326" width="9.09765625" style="2"/>
    <col min="3327" max="3327" width="3.296875" style="2" customWidth="1"/>
    <col min="3328" max="3328" width="30.3984375" style="2" customWidth="1"/>
    <col min="3329" max="3329" width="27.3984375" style="2" customWidth="1"/>
    <col min="3330" max="3330" width="12.296875" style="2" customWidth="1"/>
    <col min="3331" max="3331" width="10.69921875" style="2" customWidth="1"/>
    <col min="3332" max="3332" width="12.59765625" style="2" customWidth="1"/>
    <col min="3333" max="3333" width="8.59765625" style="2" customWidth="1"/>
    <col min="3334" max="3334" width="17.296875" style="2" customWidth="1"/>
    <col min="3335" max="3335" width="3.09765625" style="2" customWidth="1"/>
    <col min="3336" max="3582" width="9.09765625" style="2"/>
    <col min="3583" max="3583" width="3.296875" style="2" customWidth="1"/>
    <col min="3584" max="3584" width="30.3984375" style="2" customWidth="1"/>
    <col min="3585" max="3585" width="27.3984375" style="2" customWidth="1"/>
    <col min="3586" max="3586" width="12.296875" style="2" customWidth="1"/>
    <col min="3587" max="3587" width="10.69921875" style="2" customWidth="1"/>
    <col min="3588" max="3588" width="12.59765625" style="2" customWidth="1"/>
    <col min="3589" max="3589" width="8.59765625" style="2" customWidth="1"/>
    <col min="3590" max="3590" width="17.296875" style="2" customWidth="1"/>
    <col min="3591" max="3591" width="3.09765625" style="2" customWidth="1"/>
    <col min="3592" max="3838" width="9.09765625" style="2"/>
    <col min="3839" max="3839" width="3.296875" style="2" customWidth="1"/>
    <col min="3840" max="3840" width="30.3984375" style="2" customWidth="1"/>
    <col min="3841" max="3841" width="27.3984375" style="2" customWidth="1"/>
    <col min="3842" max="3842" width="12.296875" style="2" customWidth="1"/>
    <col min="3843" max="3843" width="10.69921875" style="2" customWidth="1"/>
    <col min="3844" max="3844" width="12.59765625" style="2" customWidth="1"/>
    <col min="3845" max="3845" width="8.59765625" style="2" customWidth="1"/>
    <col min="3846" max="3846" width="17.296875" style="2" customWidth="1"/>
    <col min="3847" max="3847" width="3.09765625" style="2" customWidth="1"/>
    <col min="3848" max="4094" width="9.09765625" style="2"/>
    <col min="4095" max="4095" width="3.296875" style="2" customWidth="1"/>
    <col min="4096" max="4096" width="30.3984375" style="2" customWidth="1"/>
    <col min="4097" max="4097" width="27.3984375" style="2" customWidth="1"/>
    <col min="4098" max="4098" width="12.296875" style="2" customWidth="1"/>
    <col min="4099" max="4099" width="10.69921875" style="2" customWidth="1"/>
    <col min="4100" max="4100" width="12.59765625" style="2" customWidth="1"/>
    <col min="4101" max="4101" width="8.59765625" style="2" customWidth="1"/>
    <col min="4102" max="4102" width="17.296875" style="2" customWidth="1"/>
    <col min="4103" max="4103" width="3.09765625" style="2" customWidth="1"/>
    <col min="4104" max="4350" width="9.09765625" style="2"/>
    <col min="4351" max="4351" width="3.296875" style="2" customWidth="1"/>
    <col min="4352" max="4352" width="30.3984375" style="2" customWidth="1"/>
    <col min="4353" max="4353" width="27.3984375" style="2" customWidth="1"/>
    <col min="4354" max="4354" width="12.296875" style="2" customWidth="1"/>
    <col min="4355" max="4355" width="10.69921875" style="2" customWidth="1"/>
    <col min="4356" max="4356" width="12.59765625" style="2" customWidth="1"/>
    <col min="4357" max="4357" width="8.59765625" style="2" customWidth="1"/>
    <col min="4358" max="4358" width="17.296875" style="2" customWidth="1"/>
    <col min="4359" max="4359" width="3.09765625" style="2" customWidth="1"/>
    <col min="4360" max="4606" width="9.09765625" style="2"/>
    <col min="4607" max="4607" width="3.296875" style="2" customWidth="1"/>
    <col min="4608" max="4608" width="30.3984375" style="2" customWidth="1"/>
    <col min="4609" max="4609" width="27.3984375" style="2" customWidth="1"/>
    <col min="4610" max="4610" width="12.296875" style="2" customWidth="1"/>
    <col min="4611" max="4611" width="10.69921875" style="2" customWidth="1"/>
    <col min="4612" max="4612" width="12.59765625" style="2" customWidth="1"/>
    <col min="4613" max="4613" width="8.59765625" style="2" customWidth="1"/>
    <col min="4614" max="4614" width="17.296875" style="2" customWidth="1"/>
    <col min="4615" max="4615" width="3.09765625" style="2" customWidth="1"/>
    <col min="4616" max="4862" width="9.09765625" style="2"/>
    <col min="4863" max="4863" width="3.296875" style="2" customWidth="1"/>
    <col min="4864" max="4864" width="30.3984375" style="2" customWidth="1"/>
    <col min="4865" max="4865" width="27.3984375" style="2" customWidth="1"/>
    <col min="4866" max="4866" width="12.296875" style="2" customWidth="1"/>
    <col min="4867" max="4867" width="10.69921875" style="2" customWidth="1"/>
    <col min="4868" max="4868" width="12.59765625" style="2" customWidth="1"/>
    <col min="4869" max="4869" width="8.59765625" style="2" customWidth="1"/>
    <col min="4870" max="4870" width="17.296875" style="2" customWidth="1"/>
    <col min="4871" max="4871" width="3.09765625" style="2" customWidth="1"/>
    <col min="4872" max="5118" width="9.09765625" style="2"/>
    <col min="5119" max="5119" width="3.296875" style="2" customWidth="1"/>
    <col min="5120" max="5120" width="30.3984375" style="2" customWidth="1"/>
    <col min="5121" max="5121" width="27.3984375" style="2" customWidth="1"/>
    <col min="5122" max="5122" width="12.296875" style="2" customWidth="1"/>
    <col min="5123" max="5123" width="10.69921875" style="2" customWidth="1"/>
    <col min="5124" max="5124" width="12.59765625" style="2" customWidth="1"/>
    <col min="5125" max="5125" width="8.59765625" style="2" customWidth="1"/>
    <col min="5126" max="5126" width="17.296875" style="2" customWidth="1"/>
    <col min="5127" max="5127" width="3.09765625" style="2" customWidth="1"/>
    <col min="5128" max="5374" width="9.09765625" style="2"/>
    <col min="5375" max="5375" width="3.296875" style="2" customWidth="1"/>
    <col min="5376" max="5376" width="30.3984375" style="2" customWidth="1"/>
    <col min="5377" max="5377" width="27.3984375" style="2" customWidth="1"/>
    <col min="5378" max="5378" width="12.296875" style="2" customWidth="1"/>
    <col min="5379" max="5379" width="10.69921875" style="2" customWidth="1"/>
    <col min="5380" max="5380" width="12.59765625" style="2" customWidth="1"/>
    <col min="5381" max="5381" width="8.59765625" style="2" customWidth="1"/>
    <col min="5382" max="5382" width="17.296875" style="2" customWidth="1"/>
    <col min="5383" max="5383" width="3.09765625" style="2" customWidth="1"/>
    <col min="5384" max="5630" width="9.09765625" style="2"/>
    <col min="5631" max="5631" width="3.296875" style="2" customWidth="1"/>
    <col min="5632" max="5632" width="30.3984375" style="2" customWidth="1"/>
    <col min="5633" max="5633" width="27.3984375" style="2" customWidth="1"/>
    <col min="5634" max="5634" width="12.296875" style="2" customWidth="1"/>
    <col min="5635" max="5635" width="10.69921875" style="2" customWidth="1"/>
    <col min="5636" max="5636" width="12.59765625" style="2" customWidth="1"/>
    <col min="5637" max="5637" width="8.59765625" style="2" customWidth="1"/>
    <col min="5638" max="5638" width="17.296875" style="2" customWidth="1"/>
    <col min="5639" max="5639" width="3.09765625" style="2" customWidth="1"/>
    <col min="5640" max="5886" width="9.09765625" style="2"/>
    <col min="5887" max="5887" width="3.296875" style="2" customWidth="1"/>
    <col min="5888" max="5888" width="30.3984375" style="2" customWidth="1"/>
    <col min="5889" max="5889" width="27.3984375" style="2" customWidth="1"/>
    <col min="5890" max="5890" width="12.296875" style="2" customWidth="1"/>
    <col min="5891" max="5891" width="10.69921875" style="2" customWidth="1"/>
    <col min="5892" max="5892" width="12.59765625" style="2" customWidth="1"/>
    <col min="5893" max="5893" width="8.59765625" style="2" customWidth="1"/>
    <col min="5894" max="5894" width="17.296875" style="2" customWidth="1"/>
    <col min="5895" max="5895" width="3.09765625" style="2" customWidth="1"/>
    <col min="5896" max="6142" width="9.09765625" style="2"/>
    <col min="6143" max="6143" width="3.296875" style="2" customWidth="1"/>
    <col min="6144" max="6144" width="30.3984375" style="2" customWidth="1"/>
    <col min="6145" max="6145" width="27.3984375" style="2" customWidth="1"/>
    <col min="6146" max="6146" width="12.296875" style="2" customWidth="1"/>
    <col min="6147" max="6147" width="10.69921875" style="2" customWidth="1"/>
    <col min="6148" max="6148" width="12.59765625" style="2" customWidth="1"/>
    <col min="6149" max="6149" width="8.59765625" style="2" customWidth="1"/>
    <col min="6150" max="6150" width="17.296875" style="2" customWidth="1"/>
    <col min="6151" max="6151" width="3.09765625" style="2" customWidth="1"/>
    <col min="6152" max="6398" width="9.09765625" style="2"/>
    <col min="6399" max="6399" width="3.296875" style="2" customWidth="1"/>
    <col min="6400" max="6400" width="30.3984375" style="2" customWidth="1"/>
    <col min="6401" max="6401" width="27.3984375" style="2" customWidth="1"/>
    <col min="6402" max="6402" width="12.296875" style="2" customWidth="1"/>
    <col min="6403" max="6403" width="10.69921875" style="2" customWidth="1"/>
    <col min="6404" max="6404" width="12.59765625" style="2" customWidth="1"/>
    <col min="6405" max="6405" width="8.59765625" style="2" customWidth="1"/>
    <col min="6406" max="6406" width="17.296875" style="2" customWidth="1"/>
    <col min="6407" max="6407" width="3.09765625" style="2" customWidth="1"/>
    <col min="6408" max="6654" width="9.09765625" style="2"/>
    <col min="6655" max="6655" width="3.296875" style="2" customWidth="1"/>
    <col min="6656" max="6656" width="30.3984375" style="2" customWidth="1"/>
    <col min="6657" max="6657" width="27.3984375" style="2" customWidth="1"/>
    <col min="6658" max="6658" width="12.296875" style="2" customWidth="1"/>
    <col min="6659" max="6659" width="10.69921875" style="2" customWidth="1"/>
    <col min="6660" max="6660" width="12.59765625" style="2" customWidth="1"/>
    <col min="6661" max="6661" width="8.59765625" style="2" customWidth="1"/>
    <col min="6662" max="6662" width="17.296875" style="2" customWidth="1"/>
    <col min="6663" max="6663" width="3.09765625" style="2" customWidth="1"/>
    <col min="6664" max="6910" width="9.09765625" style="2"/>
    <col min="6911" max="6911" width="3.296875" style="2" customWidth="1"/>
    <col min="6912" max="6912" width="30.3984375" style="2" customWidth="1"/>
    <col min="6913" max="6913" width="27.3984375" style="2" customWidth="1"/>
    <col min="6914" max="6914" width="12.296875" style="2" customWidth="1"/>
    <col min="6915" max="6915" width="10.69921875" style="2" customWidth="1"/>
    <col min="6916" max="6916" width="12.59765625" style="2" customWidth="1"/>
    <col min="6917" max="6917" width="8.59765625" style="2" customWidth="1"/>
    <col min="6918" max="6918" width="17.296875" style="2" customWidth="1"/>
    <col min="6919" max="6919" width="3.09765625" style="2" customWidth="1"/>
    <col min="6920" max="7166" width="9.09765625" style="2"/>
    <col min="7167" max="7167" width="3.296875" style="2" customWidth="1"/>
    <col min="7168" max="7168" width="30.3984375" style="2" customWidth="1"/>
    <col min="7169" max="7169" width="27.3984375" style="2" customWidth="1"/>
    <col min="7170" max="7170" width="12.296875" style="2" customWidth="1"/>
    <col min="7171" max="7171" width="10.69921875" style="2" customWidth="1"/>
    <col min="7172" max="7172" width="12.59765625" style="2" customWidth="1"/>
    <col min="7173" max="7173" width="8.59765625" style="2" customWidth="1"/>
    <col min="7174" max="7174" width="17.296875" style="2" customWidth="1"/>
    <col min="7175" max="7175" width="3.09765625" style="2" customWidth="1"/>
    <col min="7176" max="7422" width="9.09765625" style="2"/>
    <col min="7423" max="7423" width="3.296875" style="2" customWidth="1"/>
    <col min="7424" max="7424" width="30.3984375" style="2" customWidth="1"/>
    <col min="7425" max="7425" width="27.3984375" style="2" customWidth="1"/>
    <col min="7426" max="7426" width="12.296875" style="2" customWidth="1"/>
    <col min="7427" max="7427" width="10.69921875" style="2" customWidth="1"/>
    <col min="7428" max="7428" width="12.59765625" style="2" customWidth="1"/>
    <col min="7429" max="7429" width="8.59765625" style="2" customWidth="1"/>
    <col min="7430" max="7430" width="17.296875" style="2" customWidth="1"/>
    <col min="7431" max="7431" width="3.09765625" style="2" customWidth="1"/>
    <col min="7432" max="7678" width="9.09765625" style="2"/>
    <col min="7679" max="7679" width="3.296875" style="2" customWidth="1"/>
    <col min="7680" max="7680" width="30.3984375" style="2" customWidth="1"/>
    <col min="7681" max="7681" width="27.3984375" style="2" customWidth="1"/>
    <col min="7682" max="7682" width="12.296875" style="2" customWidth="1"/>
    <col min="7683" max="7683" width="10.69921875" style="2" customWidth="1"/>
    <col min="7684" max="7684" width="12.59765625" style="2" customWidth="1"/>
    <col min="7685" max="7685" width="8.59765625" style="2" customWidth="1"/>
    <col min="7686" max="7686" width="17.296875" style="2" customWidth="1"/>
    <col min="7687" max="7687" width="3.09765625" style="2" customWidth="1"/>
    <col min="7688" max="7934" width="9.09765625" style="2"/>
    <col min="7935" max="7935" width="3.296875" style="2" customWidth="1"/>
    <col min="7936" max="7936" width="30.3984375" style="2" customWidth="1"/>
    <col min="7937" max="7937" width="27.3984375" style="2" customWidth="1"/>
    <col min="7938" max="7938" width="12.296875" style="2" customWidth="1"/>
    <col min="7939" max="7939" width="10.69921875" style="2" customWidth="1"/>
    <col min="7940" max="7940" width="12.59765625" style="2" customWidth="1"/>
    <col min="7941" max="7941" width="8.59765625" style="2" customWidth="1"/>
    <col min="7942" max="7942" width="17.296875" style="2" customWidth="1"/>
    <col min="7943" max="7943" width="3.09765625" style="2" customWidth="1"/>
    <col min="7944" max="8190" width="9.09765625" style="2"/>
    <col min="8191" max="8191" width="3.296875" style="2" customWidth="1"/>
    <col min="8192" max="8192" width="30.3984375" style="2" customWidth="1"/>
    <col min="8193" max="8193" width="27.3984375" style="2" customWidth="1"/>
    <col min="8194" max="8194" width="12.296875" style="2" customWidth="1"/>
    <col min="8195" max="8195" width="10.69921875" style="2" customWidth="1"/>
    <col min="8196" max="8196" width="12.59765625" style="2" customWidth="1"/>
    <col min="8197" max="8197" width="8.59765625" style="2" customWidth="1"/>
    <col min="8198" max="8198" width="17.296875" style="2" customWidth="1"/>
    <col min="8199" max="8199" width="3.09765625" style="2" customWidth="1"/>
    <col min="8200" max="8446" width="9.09765625" style="2"/>
    <col min="8447" max="8447" width="3.296875" style="2" customWidth="1"/>
    <col min="8448" max="8448" width="30.3984375" style="2" customWidth="1"/>
    <col min="8449" max="8449" width="27.3984375" style="2" customWidth="1"/>
    <col min="8450" max="8450" width="12.296875" style="2" customWidth="1"/>
    <col min="8451" max="8451" width="10.69921875" style="2" customWidth="1"/>
    <col min="8452" max="8452" width="12.59765625" style="2" customWidth="1"/>
    <col min="8453" max="8453" width="8.59765625" style="2" customWidth="1"/>
    <col min="8454" max="8454" width="17.296875" style="2" customWidth="1"/>
    <col min="8455" max="8455" width="3.09765625" style="2" customWidth="1"/>
    <col min="8456" max="8702" width="9.09765625" style="2"/>
    <col min="8703" max="8703" width="3.296875" style="2" customWidth="1"/>
    <col min="8704" max="8704" width="30.3984375" style="2" customWidth="1"/>
    <col min="8705" max="8705" width="27.3984375" style="2" customWidth="1"/>
    <col min="8706" max="8706" width="12.296875" style="2" customWidth="1"/>
    <col min="8707" max="8707" width="10.69921875" style="2" customWidth="1"/>
    <col min="8708" max="8708" width="12.59765625" style="2" customWidth="1"/>
    <col min="8709" max="8709" width="8.59765625" style="2" customWidth="1"/>
    <col min="8710" max="8710" width="17.296875" style="2" customWidth="1"/>
    <col min="8711" max="8711" width="3.09765625" style="2" customWidth="1"/>
    <col min="8712" max="8958" width="9.09765625" style="2"/>
    <col min="8959" max="8959" width="3.296875" style="2" customWidth="1"/>
    <col min="8960" max="8960" width="30.3984375" style="2" customWidth="1"/>
    <col min="8961" max="8961" width="27.3984375" style="2" customWidth="1"/>
    <col min="8962" max="8962" width="12.296875" style="2" customWidth="1"/>
    <col min="8963" max="8963" width="10.69921875" style="2" customWidth="1"/>
    <col min="8964" max="8964" width="12.59765625" style="2" customWidth="1"/>
    <col min="8965" max="8965" width="8.59765625" style="2" customWidth="1"/>
    <col min="8966" max="8966" width="17.296875" style="2" customWidth="1"/>
    <col min="8967" max="8967" width="3.09765625" style="2" customWidth="1"/>
    <col min="8968" max="9214" width="9.09765625" style="2"/>
    <col min="9215" max="9215" width="3.296875" style="2" customWidth="1"/>
    <col min="9216" max="9216" width="30.3984375" style="2" customWidth="1"/>
    <col min="9217" max="9217" width="27.3984375" style="2" customWidth="1"/>
    <col min="9218" max="9218" width="12.296875" style="2" customWidth="1"/>
    <col min="9219" max="9219" width="10.69921875" style="2" customWidth="1"/>
    <col min="9220" max="9220" width="12.59765625" style="2" customWidth="1"/>
    <col min="9221" max="9221" width="8.59765625" style="2" customWidth="1"/>
    <col min="9222" max="9222" width="17.296875" style="2" customWidth="1"/>
    <col min="9223" max="9223" width="3.09765625" style="2" customWidth="1"/>
    <col min="9224" max="9470" width="9.09765625" style="2"/>
    <col min="9471" max="9471" width="3.296875" style="2" customWidth="1"/>
    <col min="9472" max="9472" width="30.3984375" style="2" customWidth="1"/>
    <col min="9473" max="9473" width="27.3984375" style="2" customWidth="1"/>
    <col min="9474" max="9474" width="12.296875" style="2" customWidth="1"/>
    <col min="9475" max="9475" width="10.69921875" style="2" customWidth="1"/>
    <col min="9476" max="9476" width="12.59765625" style="2" customWidth="1"/>
    <col min="9477" max="9477" width="8.59765625" style="2" customWidth="1"/>
    <col min="9478" max="9478" width="17.296875" style="2" customWidth="1"/>
    <col min="9479" max="9479" width="3.09765625" style="2" customWidth="1"/>
    <col min="9480" max="9726" width="9.09765625" style="2"/>
    <col min="9727" max="9727" width="3.296875" style="2" customWidth="1"/>
    <col min="9728" max="9728" width="30.3984375" style="2" customWidth="1"/>
    <col min="9729" max="9729" width="27.3984375" style="2" customWidth="1"/>
    <col min="9730" max="9730" width="12.296875" style="2" customWidth="1"/>
    <col min="9731" max="9731" width="10.69921875" style="2" customWidth="1"/>
    <col min="9732" max="9732" width="12.59765625" style="2" customWidth="1"/>
    <col min="9733" max="9733" width="8.59765625" style="2" customWidth="1"/>
    <col min="9734" max="9734" width="17.296875" style="2" customWidth="1"/>
    <col min="9735" max="9735" width="3.09765625" style="2" customWidth="1"/>
    <col min="9736" max="9982" width="9.09765625" style="2"/>
    <col min="9983" max="9983" width="3.296875" style="2" customWidth="1"/>
    <col min="9984" max="9984" width="30.3984375" style="2" customWidth="1"/>
    <col min="9985" max="9985" width="27.3984375" style="2" customWidth="1"/>
    <col min="9986" max="9986" width="12.296875" style="2" customWidth="1"/>
    <col min="9987" max="9987" width="10.69921875" style="2" customWidth="1"/>
    <col min="9988" max="9988" width="12.59765625" style="2" customWidth="1"/>
    <col min="9989" max="9989" width="8.59765625" style="2" customWidth="1"/>
    <col min="9990" max="9990" width="17.296875" style="2" customWidth="1"/>
    <col min="9991" max="9991" width="3.09765625" style="2" customWidth="1"/>
    <col min="9992" max="10238" width="9.09765625" style="2"/>
    <col min="10239" max="10239" width="3.296875" style="2" customWidth="1"/>
    <col min="10240" max="10240" width="30.3984375" style="2" customWidth="1"/>
    <col min="10241" max="10241" width="27.3984375" style="2" customWidth="1"/>
    <col min="10242" max="10242" width="12.296875" style="2" customWidth="1"/>
    <col min="10243" max="10243" width="10.69921875" style="2" customWidth="1"/>
    <col min="10244" max="10244" width="12.59765625" style="2" customWidth="1"/>
    <col min="10245" max="10245" width="8.59765625" style="2" customWidth="1"/>
    <col min="10246" max="10246" width="17.296875" style="2" customWidth="1"/>
    <col min="10247" max="10247" width="3.09765625" style="2" customWidth="1"/>
    <col min="10248" max="10494" width="9.09765625" style="2"/>
    <col min="10495" max="10495" width="3.296875" style="2" customWidth="1"/>
    <col min="10496" max="10496" width="30.3984375" style="2" customWidth="1"/>
    <col min="10497" max="10497" width="27.3984375" style="2" customWidth="1"/>
    <col min="10498" max="10498" width="12.296875" style="2" customWidth="1"/>
    <col min="10499" max="10499" width="10.69921875" style="2" customWidth="1"/>
    <col min="10500" max="10500" width="12.59765625" style="2" customWidth="1"/>
    <col min="10501" max="10501" width="8.59765625" style="2" customWidth="1"/>
    <col min="10502" max="10502" width="17.296875" style="2" customWidth="1"/>
    <col min="10503" max="10503" width="3.09765625" style="2" customWidth="1"/>
    <col min="10504" max="10750" width="9.09765625" style="2"/>
    <col min="10751" max="10751" width="3.296875" style="2" customWidth="1"/>
    <col min="10752" max="10752" width="30.3984375" style="2" customWidth="1"/>
    <col min="10753" max="10753" width="27.3984375" style="2" customWidth="1"/>
    <col min="10754" max="10754" width="12.296875" style="2" customWidth="1"/>
    <col min="10755" max="10755" width="10.69921875" style="2" customWidth="1"/>
    <col min="10756" max="10756" width="12.59765625" style="2" customWidth="1"/>
    <col min="10757" max="10757" width="8.59765625" style="2" customWidth="1"/>
    <col min="10758" max="10758" width="17.296875" style="2" customWidth="1"/>
    <col min="10759" max="10759" width="3.09765625" style="2" customWidth="1"/>
    <col min="10760" max="11006" width="9.09765625" style="2"/>
    <col min="11007" max="11007" width="3.296875" style="2" customWidth="1"/>
    <col min="11008" max="11008" width="30.3984375" style="2" customWidth="1"/>
    <col min="11009" max="11009" width="27.3984375" style="2" customWidth="1"/>
    <col min="11010" max="11010" width="12.296875" style="2" customWidth="1"/>
    <col min="11011" max="11011" width="10.69921875" style="2" customWidth="1"/>
    <col min="11012" max="11012" width="12.59765625" style="2" customWidth="1"/>
    <col min="11013" max="11013" width="8.59765625" style="2" customWidth="1"/>
    <col min="11014" max="11014" width="17.296875" style="2" customWidth="1"/>
    <col min="11015" max="11015" width="3.09765625" style="2" customWidth="1"/>
    <col min="11016" max="11262" width="9.09765625" style="2"/>
    <col min="11263" max="11263" width="3.296875" style="2" customWidth="1"/>
    <col min="11264" max="11264" width="30.3984375" style="2" customWidth="1"/>
    <col min="11265" max="11265" width="27.3984375" style="2" customWidth="1"/>
    <col min="11266" max="11266" width="12.296875" style="2" customWidth="1"/>
    <col min="11267" max="11267" width="10.69921875" style="2" customWidth="1"/>
    <col min="11268" max="11268" width="12.59765625" style="2" customWidth="1"/>
    <col min="11269" max="11269" width="8.59765625" style="2" customWidth="1"/>
    <col min="11270" max="11270" width="17.296875" style="2" customWidth="1"/>
    <col min="11271" max="11271" width="3.09765625" style="2" customWidth="1"/>
    <col min="11272" max="11518" width="9.09765625" style="2"/>
    <col min="11519" max="11519" width="3.296875" style="2" customWidth="1"/>
    <col min="11520" max="11520" width="30.3984375" style="2" customWidth="1"/>
    <col min="11521" max="11521" width="27.3984375" style="2" customWidth="1"/>
    <col min="11522" max="11522" width="12.296875" style="2" customWidth="1"/>
    <col min="11523" max="11523" width="10.69921875" style="2" customWidth="1"/>
    <col min="11524" max="11524" width="12.59765625" style="2" customWidth="1"/>
    <col min="11525" max="11525" width="8.59765625" style="2" customWidth="1"/>
    <col min="11526" max="11526" width="17.296875" style="2" customWidth="1"/>
    <col min="11527" max="11527" width="3.09765625" style="2" customWidth="1"/>
    <col min="11528" max="11774" width="9.09765625" style="2"/>
    <col min="11775" max="11775" width="3.296875" style="2" customWidth="1"/>
    <col min="11776" max="11776" width="30.3984375" style="2" customWidth="1"/>
    <col min="11777" max="11777" width="27.3984375" style="2" customWidth="1"/>
    <col min="11778" max="11778" width="12.296875" style="2" customWidth="1"/>
    <col min="11779" max="11779" width="10.69921875" style="2" customWidth="1"/>
    <col min="11780" max="11780" width="12.59765625" style="2" customWidth="1"/>
    <col min="11781" max="11781" width="8.59765625" style="2" customWidth="1"/>
    <col min="11782" max="11782" width="17.296875" style="2" customWidth="1"/>
    <col min="11783" max="11783" width="3.09765625" style="2" customWidth="1"/>
    <col min="11784" max="12030" width="9.09765625" style="2"/>
    <col min="12031" max="12031" width="3.296875" style="2" customWidth="1"/>
    <col min="12032" max="12032" width="30.3984375" style="2" customWidth="1"/>
    <col min="12033" max="12033" width="27.3984375" style="2" customWidth="1"/>
    <col min="12034" max="12034" width="12.296875" style="2" customWidth="1"/>
    <col min="12035" max="12035" width="10.69921875" style="2" customWidth="1"/>
    <col min="12036" max="12036" width="12.59765625" style="2" customWidth="1"/>
    <col min="12037" max="12037" width="8.59765625" style="2" customWidth="1"/>
    <col min="12038" max="12038" width="17.296875" style="2" customWidth="1"/>
    <col min="12039" max="12039" width="3.09765625" style="2" customWidth="1"/>
    <col min="12040" max="12286" width="9.09765625" style="2"/>
    <col min="12287" max="12287" width="3.296875" style="2" customWidth="1"/>
    <col min="12288" max="12288" width="30.3984375" style="2" customWidth="1"/>
    <col min="12289" max="12289" width="27.3984375" style="2" customWidth="1"/>
    <col min="12290" max="12290" width="12.296875" style="2" customWidth="1"/>
    <col min="12291" max="12291" width="10.69921875" style="2" customWidth="1"/>
    <col min="12292" max="12292" width="12.59765625" style="2" customWidth="1"/>
    <col min="12293" max="12293" width="8.59765625" style="2" customWidth="1"/>
    <col min="12294" max="12294" width="17.296875" style="2" customWidth="1"/>
    <col min="12295" max="12295" width="3.09765625" style="2" customWidth="1"/>
    <col min="12296" max="12542" width="9.09765625" style="2"/>
    <col min="12543" max="12543" width="3.296875" style="2" customWidth="1"/>
    <col min="12544" max="12544" width="30.3984375" style="2" customWidth="1"/>
    <col min="12545" max="12545" width="27.3984375" style="2" customWidth="1"/>
    <col min="12546" max="12546" width="12.296875" style="2" customWidth="1"/>
    <col min="12547" max="12547" width="10.69921875" style="2" customWidth="1"/>
    <col min="12548" max="12548" width="12.59765625" style="2" customWidth="1"/>
    <col min="12549" max="12549" width="8.59765625" style="2" customWidth="1"/>
    <col min="12550" max="12550" width="17.296875" style="2" customWidth="1"/>
    <col min="12551" max="12551" width="3.09765625" style="2" customWidth="1"/>
    <col min="12552" max="12798" width="9.09765625" style="2"/>
    <col min="12799" max="12799" width="3.296875" style="2" customWidth="1"/>
    <col min="12800" max="12800" width="30.3984375" style="2" customWidth="1"/>
    <col min="12801" max="12801" width="27.3984375" style="2" customWidth="1"/>
    <col min="12802" max="12802" width="12.296875" style="2" customWidth="1"/>
    <col min="12803" max="12803" width="10.69921875" style="2" customWidth="1"/>
    <col min="12804" max="12804" width="12.59765625" style="2" customWidth="1"/>
    <col min="12805" max="12805" width="8.59765625" style="2" customWidth="1"/>
    <col min="12806" max="12806" width="17.296875" style="2" customWidth="1"/>
    <col min="12807" max="12807" width="3.09765625" style="2" customWidth="1"/>
    <col min="12808" max="13054" width="9.09765625" style="2"/>
    <col min="13055" max="13055" width="3.296875" style="2" customWidth="1"/>
    <col min="13056" max="13056" width="30.3984375" style="2" customWidth="1"/>
    <col min="13057" max="13057" width="27.3984375" style="2" customWidth="1"/>
    <col min="13058" max="13058" width="12.296875" style="2" customWidth="1"/>
    <col min="13059" max="13059" width="10.69921875" style="2" customWidth="1"/>
    <col min="13060" max="13060" width="12.59765625" style="2" customWidth="1"/>
    <col min="13061" max="13061" width="8.59765625" style="2" customWidth="1"/>
    <col min="13062" max="13062" width="17.296875" style="2" customWidth="1"/>
    <col min="13063" max="13063" width="3.09765625" style="2" customWidth="1"/>
    <col min="13064" max="13310" width="9.09765625" style="2"/>
    <col min="13311" max="13311" width="3.296875" style="2" customWidth="1"/>
    <col min="13312" max="13312" width="30.3984375" style="2" customWidth="1"/>
    <col min="13313" max="13313" width="27.3984375" style="2" customWidth="1"/>
    <col min="13314" max="13314" width="12.296875" style="2" customWidth="1"/>
    <col min="13315" max="13315" width="10.69921875" style="2" customWidth="1"/>
    <col min="13316" max="13316" width="12.59765625" style="2" customWidth="1"/>
    <col min="13317" max="13317" width="8.59765625" style="2" customWidth="1"/>
    <col min="13318" max="13318" width="17.296875" style="2" customWidth="1"/>
    <col min="13319" max="13319" width="3.09765625" style="2" customWidth="1"/>
    <col min="13320" max="13566" width="9.09765625" style="2"/>
    <col min="13567" max="13567" width="3.296875" style="2" customWidth="1"/>
    <col min="13568" max="13568" width="30.3984375" style="2" customWidth="1"/>
    <col min="13569" max="13569" width="27.3984375" style="2" customWidth="1"/>
    <col min="13570" max="13570" width="12.296875" style="2" customWidth="1"/>
    <col min="13571" max="13571" width="10.69921875" style="2" customWidth="1"/>
    <col min="13572" max="13572" width="12.59765625" style="2" customWidth="1"/>
    <col min="13573" max="13573" width="8.59765625" style="2" customWidth="1"/>
    <col min="13574" max="13574" width="17.296875" style="2" customWidth="1"/>
    <col min="13575" max="13575" width="3.09765625" style="2" customWidth="1"/>
    <col min="13576" max="13822" width="9.09765625" style="2"/>
    <col min="13823" max="13823" width="3.296875" style="2" customWidth="1"/>
    <col min="13824" max="13824" width="30.3984375" style="2" customWidth="1"/>
    <col min="13825" max="13825" width="27.3984375" style="2" customWidth="1"/>
    <col min="13826" max="13826" width="12.296875" style="2" customWidth="1"/>
    <col min="13827" max="13827" width="10.69921875" style="2" customWidth="1"/>
    <col min="13828" max="13828" width="12.59765625" style="2" customWidth="1"/>
    <col min="13829" max="13829" width="8.59765625" style="2" customWidth="1"/>
    <col min="13830" max="13830" width="17.296875" style="2" customWidth="1"/>
    <col min="13831" max="13831" width="3.09765625" style="2" customWidth="1"/>
    <col min="13832" max="14078" width="9.09765625" style="2"/>
    <col min="14079" max="14079" width="3.296875" style="2" customWidth="1"/>
    <col min="14080" max="14080" width="30.3984375" style="2" customWidth="1"/>
    <col min="14081" max="14081" width="27.3984375" style="2" customWidth="1"/>
    <col min="14082" max="14082" width="12.296875" style="2" customWidth="1"/>
    <col min="14083" max="14083" width="10.69921875" style="2" customWidth="1"/>
    <col min="14084" max="14084" width="12.59765625" style="2" customWidth="1"/>
    <col min="14085" max="14085" width="8.59765625" style="2" customWidth="1"/>
    <col min="14086" max="14086" width="17.296875" style="2" customWidth="1"/>
    <col min="14087" max="14087" width="3.09765625" style="2" customWidth="1"/>
    <col min="14088" max="14334" width="9.09765625" style="2"/>
    <col min="14335" max="14335" width="3.296875" style="2" customWidth="1"/>
    <col min="14336" max="14336" width="30.3984375" style="2" customWidth="1"/>
    <col min="14337" max="14337" width="27.3984375" style="2" customWidth="1"/>
    <col min="14338" max="14338" width="12.296875" style="2" customWidth="1"/>
    <col min="14339" max="14339" width="10.69921875" style="2" customWidth="1"/>
    <col min="14340" max="14340" width="12.59765625" style="2" customWidth="1"/>
    <col min="14341" max="14341" width="8.59765625" style="2" customWidth="1"/>
    <col min="14342" max="14342" width="17.296875" style="2" customWidth="1"/>
    <col min="14343" max="14343" width="3.09765625" style="2" customWidth="1"/>
    <col min="14344" max="14590" width="9.09765625" style="2"/>
    <col min="14591" max="14591" width="3.296875" style="2" customWidth="1"/>
    <col min="14592" max="14592" width="30.3984375" style="2" customWidth="1"/>
    <col min="14593" max="14593" width="27.3984375" style="2" customWidth="1"/>
    <col min="14594" max="14594" width="12.296875" style="2" customWidth="1"/>
    <col min="14595" max="14595" width="10.69921875" style="2" customWidth="1"/>
    <col min="14596" max="14596" width="12.59765625" style="2" customWidth="1"/>
    <col min="14597" max="14597" width="8.59765625" style="2" customWidth="1"/>
    <col min="14598" max="14598" width="17.296875" style="2" customWidth="1"/>
    <col min="14599" max="14599" width="3.09765625" style="2" customWidth="1"/>
    <col min="14600" max="14846" width="9.09765625" style="2"/>
    <col min="14847" max="14847" width="3.296875" style="2" customWidth="1"/>
    <col min="14848" max="14848" width="30.3984375" style="2" customWidth="1"/>
    <col min="14849" max="14849" width="27.3984375" style="2" customWidth="1"/>
    <col min="14850" max="14850" width="12.296875" style="2" customWidth="1"/>
    <col min="14851" max="14851" width="10.69921875" style="2" customWidth="1"/>
    <col min="14852" max="14852" width="12.59765625" style="2" customWidth="1"/>
    <col min="14853" max="14853" width="8.59765625" style="2" customWidth="1"/>
    <col min="14854" max="14854" width="17.296875" style="2" customWidth="1"/>
    <col min="14855" max="14855" width="3.09765625" style="2" customWidth="1"/>
    <col min="14856" max="15102" width="9.09765625" style="2"/>
    <col min="15103" max="15103" width="3.296875" style="2" customWidth="1"/>
    <col min="15104" max="15104" width="30.3984375" style="2" customWidth="1"/>
    <col min="15105" max="15105" width="27.3984375" style="2" customWidth="1"/>
    <col min="15106" max="15106" width="12.296875" style="2" customWidth="1"/>
    <col min="15107" max="15107" width="10.69921875" style="2" customWidth="1"/>
    <col min="15108" max="15108" width="12.59765625" style="2" customWidth="1"/>
    <col min="15109" max="15109" width="8.59765625" style="2" customWidth="1"/>
    <col min="15110" max="15110" width="17.296875" style="2" customWidth="1"/>
    <col min="15111" max="15111" width="3.09765625" style="2" customWidth="1"/>
    <col min="15112" max="15358" width="9.09765625" style="2"/>
    <col min="15359" max="15359" width="3.296875" style="2" customWidth="1"/>
    <col min="15360" max="15360" width="30.3984375" style="2" customWidth="1"/>
    <col min="15361" max="15361" width="27.3984375" style="2" customWidth="1"/>
    <col min="15362" max="15362" width="12.296875" style="2" customWidth="1"/>
    <col min="15363" max="15363" width="10.69921875" style="2" customWidth="1"/>
    <col min="15364" max="15364" width="12.59765625" style="2" customWidth="1"/>
    <col min="15365" max="15365" width="8.59765625" style="2" customWidth="1"/>
    <col min="15366" max="15366" width="17.296875" style="2" customWidth="1"/>
    <col min="15367" max="15367" width="3.09765625" style="2" customWidth="1"/>
    <col min="15368" max="15614" width="9.09765625" style="2"/>
    <col min="15615" max="15615" width="3.296875" style="2" customWidth="1"/>
    <col min="15616" max="15616" width="30.3984375" style="2" customWidth="1"/>
    <col min="15617" max="15617" width="27.3984375" style="2" customWidth="1"/>
    <col min="15618" max="15618" width="12.296875" style="2" customWidth="1"/>
    <col min="15619" max="15619" width="10.69921875" style="2" customWidth="1"/>
    <col min="15620" max="15620" width="12.59765625" style="2" customWidth="1"/>
    <col min="15621" max="15621" width="8.59765625" style="2" customWidth="1"/>
    <col min="15622" max="15622" width="17.296875" style="2" customWidth="1"/>
    <col min="15623" max="15623" width="3.09765625" style="2" customWidth="1"/>
    <col min="15624" max="15870" width="9.09765625" style="2"/>
    <col min="15871" max="15871" width="3.296875" style="2" customWidth="1"/>
    <col min="15872" max="15872" width="30.3984375" style="2" customWidth="1"/>
    <col min="15873" max="15873" width="27.3984375" style="2" customWidth="1"/>
    <col min="15874" max="15874" width="12.296875" style="2" customWidth="1"/>
    <col min="15875" max="15875" width="10.69921875" style="2" customWidth="1"/>
    <col min="15876" max="15876" width="12.59765625" style="2" customWidth="1"/>
    <col min="15877" max="15877" width="8.59765625" style="2" customWidth="1"/>
    <col min="15878" max="15878" width="17.296875" style="2" customWidth="1"/>
    <col min="15879" max="15879" width="3.09765625" style="2" customWidth="1"/>
    <col min="15880" max="16126" width="9.09765625" style="2"/>
    <col min="16127" max="16127" width="3.296875" style="2" customWidth="1"/>
    <col min="16128" max="16128" width="30.3984375" style="2" customWidth="1"/>
    <col min="16129" max="16129" width="27.3984375" style="2" customWidth="1"/>
    <col min="16130" max="16130" width="12.296875" style="2" customWidth="1"/>
    <col min="16131" max="16131" width="10.69921875" style="2" customWidth="1"/>
    <col min="16132" max="16132" width="12.59765625" style="2" customWidth="1"/>
    <col min="16133" max="16133" width="8.59765625" style="2" customWidth="1"/>
    <col min="16134" max="16134" width="17.296875" style="2" customWidth="1"/>
    <col min="16135" max="16135" width="3.09765625" style="2" customWidth="1"/>
    <col min="16136" max="16383" width="9.09765625" style="2"/>
    <col min="16384" max="16384" width="9.09765625" style="2" customWidth="1"/>
  </cols>
  <sheetData>
    <row r="1" spans="1:8" ht="18.600000000000001" customHeight="1" x14ac:dyDescent="0.25">
      <c r="A1" s="246" t="s">
        <v>0</v>
      </c>
      <c r="B1" s="246"/>
      <c r="C1" s="246"/>
      <c r="D1" s="246"/>
      <c r="E1" s="246"/>
      <c r="F1" s="246"/>
    </row>
    <row r="2" spans="1:8" ht="15.7" customHeight="1" x14ac:dyDescent="0.25">
      <c r="B2" s="3">
        <v>43191</v>
      </c>
    </row>
    <row r="3" spans="1:8" ht="15.7" customHeight="1" x14ac:dyDescent="0.25">
      <c r="B3" s="3"/>
    </row>
    <row r="4" spans="1:8" ht="15" customHeight="1" x14ac:dyDescent="0.3">
      <c r="A4" s="6" t="s">
        <v>1</v>
      </c>
      <c r="C4" s="7" t="s">
        <v>2</v>
      </c>
      <c r="D4" s="7" t="s">
        <v>3</v>
      </c>
      <c r="E4" s="7" t="s">
        <v>4</v>
      </c>
      <c r="F4" s="8" t="s">
        <v>5</v>
      </c>
    </row>
    <row r="5" spans="1:8" ht="11.95" customHeight="1" x14ac:dyDescent="0.25">
      <c r="A5" s="9" t="s">
        <v>6</v>
      </c>
      <c r="B5" s="2" t="s">
        <v>7</v>
      </c>
      <c r="C5" s="10">
        <v>600</v>
      </c>
      <c r="D5" s="10"/>
      <c r="E5" s="10">
        <v>600</v>
      </c>
      <c r="F5" s="5" t="s">
        <v>8</v>
      </c>
    </row>
    <row r="6" spans="1:8" ht="11.95" customHeight="1" x14ac:dyDescent="0.25">
      <c r="A6" s="9" t="s">
        <v>6</v>
      </c>
      <c r="B6" s="2" t="s">
        <v>9</v>
      </c>
      <c r="C6" s="10">
        <v>231.88</v>
      </c>
      <c r="D6" s="10"/>
      <c r="E6" s="10">
        <v>231.88</v>
      </c>
      <c r="F6" s="5">
        <v>203304</v>
      </c>
    </row>
    <row r="7" spans="1:8" ht="11.95" customHeight="1" x14ac:dyDescent="0.25">
      <c r="A7" s="9" t="s">
        <v>10</v>
      </c>
      <c r="B7" s="2" t="s">
        <v>11</v>
      </c>
      <c r="C7" s="10">
        <v>220</v>
      </c>
      <c r="D7" s="10">
        <v>44</v>
      </c>
      <c r="E7" s="10">
        <v>264</v>
      </c>
      <c r="F7" s="5">
        <v>108772</v>
      </c>
    </row>
    <row r="8" spans="1:8" ht="11.95" customHeight="1" x14ac:dyDescent="0.25">
      <c r="A8" s="9" t="s">
        <v>13</v>
      </c>
      <c r="B8" s="2" t="s">
        <v>14</v>
      </c>
      <c r="C8" s="10">
        <v>9.9</v>
      </c>
      <c r="D8" s="10">
        <v>1.98</v>
      </c>
      <c r="E8" s="10">
        <v>11.88</v>
      </c>
      <c r="F8" s="5">
        <v>108773</v>
      </c>
    </row>
    <row r="9" spans="1:8" ht="11.95" customHeight="1" x14ac:dyDescent="0.25">
      <c r="A9" s="9" t="s">
        <v>15</v>
      </c>
      <c r="B9" s="2" t="s">
        <v>16</v>
      </c>
      <c r="C9" s="11">
        <v>22.17</v>
      </c>
      <c r="D9" s="11">
        <v>4.43</v>
      </c>
      <c r="E9" s="11">
        <v>26.6</v>
      </c>
      <c r="F9" s="5" t="s">
        <v>8</v>
      </c>
    </row>
    <row r="10" spans="1:8" ht="11.95" customHeight="1" x14ac:dyDescent="0.25">
      <c r="A10" s="9" t="s">
        <v>15</v>
      </c>
      <c r="B10" s="2" t="s">
        <v>16</v>
      </c>
      <c r="C10" s="11">
        <v>41.8</v>
      </c>
      <c r="D10" s="11">
        <v>8.36</v>
      </c>
      <c r="E10" s="11">
        <v>50.16</v>
      </c>
      <c r="F10" s="5" t="s">
        <v>8</v>
      </c>
    </row>
    <row r="11" spans="1:8" ht="11.95" customHeight="1" x14ac:dyDescent="0.25">
      <c r="A11" s="9" t="s">
        <v>17</v>
      </c>
      <c r="B11" s="2" t="s">
        <v>18</v>
      </c>
      <c r="C11" s="11">
        <v>15</v>
      </c>
      <c r="D11" s="11">
        <v>3</v>
      </c>
      <c r="E11" s="11">
        <v>18</v>
      </c>
      <c r="F11" s="5" t="s">
        <v>8</v>
      </c>
    </row>
    <row r="12" spans="1:8" ht="11.95" customHeight="1" x14ac:dyDescent="0.25">
      <c r="A12" s="9" t="s">
        <v>19</v>
      </c>
      <c r="B12" s="2" t="s">
        <v>20</v>
      </c>
      <c r="C12" s="11">
        <v>439.47</v>
      </c>
      <c r="D12" s="11">
        <v>87.9</v>
      </c>
      <c r="E12" s="11">
        <v>527.37</v>
      </c>
      <c r="F12" s="5" t="s">
        <v>8</v>
      </c>
    </row>
    <row r="13" spans="1:8" x14ac:dyDescent="0.25">
      <c r="A13" s="9" t="s">
        <v>22</v>
      </c>
      <c r="B13" s="2" t="s">
        <v>23</v>
      </c>
      <c r="C13" s="12">
        <v>105</v>
      </c>
      <c r="D13" s="12"/>
      <c r="E13" s="12">
        <v>105</v>
      </c>
      <c r="F13" s="13">
        <v>203309</v>
      </c>
      <c r="H13" s="12"/>
    </row>
    <row r="14" spans="1:8" ht="12.85" customHeight="1" x14ac:dyDescent="0.25">
      <c r="C14" s="14">
        <f>SUM(C5:C13)</f>
        <v>1685.2200000000003</v>
      </c>
      <c r="D14" s="14">
        <f>SUM(D5:D13)</f>
        <v>149.67000000000002</v>
      </c>
      <c r="E14" s="14">
        <f>SUM(E5:E13)</f>
        <v>1834.8900000000003</v>
      </c>
      <c r="G14" s="2" t="s">
        <v>24</v>
      </c>
    </row>
    <row r="15" spans="1:8" ht="14.4" x14ac:dyDescent="0.3">
      <c r="A15" s="6" t="s">
        <v>25</v>
      </c>
      <c r="C15" s="15"/>
      <c r="D15" s="15"/>
      <c r="E15" s="15"/>
    </row>
    <row r="16" spans="1:8" x14ac:dyDescent="0.25">
      <c r="A16" s="9" t="s">
        <v>13</v>
      </c>
      <c r="B16" s="2" t="s">
        <v>26</v>
      </c>
      <c r="C16" s="15">
        <v>65.11</v>
      </c>
      <c r="D16" s="15">
        <v>13.02</v>
      </c>
      <c r="E16" s="15">
        <v>78.13</v>
      </c>
      <c r="F16" s="5">
        <v>108773</v>
      </c>
    </row>
    <row r="17" spans="1:8" x14ac:dyDescent="0.25">
      <c r="A17" s="9" t="s">
        <v>27</v>
      </c>
      <c r="B17" s="2" t="s">
        <v>28</v>
      </c>
      <c r="C17" s="15">
        <v>1909.34</v>
      </c>
      <c r="D17" s="15"/>
      <c r="E17" s="15">
        <v>1909.34</v>
      </c>
      <c r="F17" s="5">
        <v>203305</v>
      </c>
    </row>
    <row r="18" spans="1:8" x14ac:dyDescent="0.25">
      <c r="A18" s="9" t="s">
        <v>29</v>
      </c>
      <c r="B18" s="2" t="s">
        <v>30</v>
      </c>
      <c r="C18" s="15">
        <v>7148.15</v>
      </c>
      <c r="D18" s="15"/>
      <c r="E18" s="15">
        <v>7148.15</v>
      </c>
      <c r="F18" s="5">
        <v>203301</v>
      </c>
      <c r="G18" s="2" t="s">
        <v>32</v>
      </c>
    </row>
    <row r="19" spans="1:8" x14ac:dyDescent="0.25">
      <c r="A19" s="9" t="s">
        <v>33</v>
      </c>
      <c r="B19" s="2" t="s">
        <v>34</v>
      </c>
      <c r="C19" s="16">
        <v>9.0500000000000007</v>
      </c>
      <c r="D19" s="16"/>
      <c r="E19" s="16">
        <v>9.0500000000000007</v>
      </c>
      <c r="F19" s="5" t="s">
        <v>8</v>
      </c>
    </row>
    <row r="20" spans="1:8" x14ac:dyDescent="0.25">
      <c r="A20" s="9" t="s">
        <v>35</v>
      </c>
      <c r="B20" s="2" t="s">
        <v>36</v>
      </c>
      <c r="C20" s="16">
        <v>28.76</v>
      </c>
      <c r="D20" s="16">
        <v>5.76</v>
      </c>
      <c r="E20" s="16">
        <v>34.520000000000003</v>
      </c>
      <c r="F20" s="5">
        <v>108775</v>
      </c>
    </row>
    <row r="21" spans="1:8" x14ac:dyDescent="0.25">
      <c r="A21" s="2" t="s">
        <v>37</v>
      </c>
      <c r="B21" s="2" t="s">
        <v>38</v>
      </c>
      <c r="C21" s="12">
        <v>81.37</v>
      </c>
      <c r="D21" s="12">
        <v>16.27</v>
      </c>
      <c r="E21" s="12">
        <v>97.64</v>
      </c>
      <c r="F21" s="13" t="s">
        <v>8</v>
      </c>
    </row>
    <row r="22" spans="1:8" x14ac:dyDescent="0.25">
      <c r="A22" s="2" t="s">
        <v>17</v>
      </c>
      <c r="B22" s="2" t="s">
        <v>39</v>
      </c>
      <c r="C22" s="16">
        <v>72.97</v>
      </c>
      <c r="D22" s="16">
        <v>14.59</v>
      </c>
      <c r="E22" s="16">
        <v>87.56</v>
      </c>
      <c r="F22" s="13" t="s">
        <v>8</v>
      </c>
    </row>
    <row r="23" spans="1:8" x14ac:dyDescent="0.25">
      <c r="A23" s="9" t="s">
        <v>40</v>
      </c>
      <c r="B23" s="2" t="s">
        <v>41</v>
      </c>
      <c r="C23" s="16">
        <v>34.96</v>
      </c>
      <c r="D23" s="16">
        <v>6.99</v>
      </c>
      <c r="E23" s="16">
        <v>41.95</v>
      </c>
      <c r="F23" s="13">
        <v>203306</v>
      </c>
      <c r="H23" s="12"/>
    </row>
    <row r="24" spans="1:8" x14ac:dyDescent="0.25">
      <c r="A24" s="9" t="s">
        <v>40</v>
      </c>
      <c r="B24" s="2" t="s">
        <v>41</v>
      </c>
      <c r="C24" s="12">
        <v>105.24</v>
      </c>
      <c r="D24" s="12">
        <v>21.05</v>
      </c>
      <c r="E24" s="12">
        <v>126.29</v>
      </c>
      <c r="F24" s="13">
        <v>203306</v>
      </c>
      <c r="H24" s="12"/>
    </row>
    <row r="25" spans="1:8" x14ac:dyDescent="0.25">
      <c r="A25" s="9" t="s">
        <v>42</v>
      </c>
      <c r="B25" s="2" t="s">
        <v>43</v>
      </c>
      <c r="C25" s="16">
        <v>1000</v>
      </c>
      <c r="D25" s="16"/>
      <c r="E25" s="16">
        <v>1000</v>
      </c>
      <c r="F25" s="13">
        <v>203303</v>
      </c>
      <c r="H25" s="12"/>
    </row>
    <row r="26" spans="1:8" x14ac:dyDescent="0.25">
      <c r="A26" s="9" t="s">
        <v>42</v>
      </c>
      <c r="B26" s="2" t="s">
        <v>44</v>
      </c>
      <c r="C26" s="16">
        <v>300</v>
      </c>
      <c r="D26" s="16"/>
      <c r="E26" s="16">
        <v>300</v>
      </c>
      <c r="F26" s="13">
        <v>203303</v>
      </c>
      <c r="H26" s="12"/>
    </row>
    <row r="27" spans="1:8" x14ac:dyDescent="0.25">
      <c r="A27" s="9" t="s">
        <v>45</v>
      </c>
      <c r="B27" s="2" t="s">
        <v>46</v>
      </c>
      <c r="C27" s="12">
        <v>35</v>
      </c>
      <c r="D27" s="12"/>
      <c r="E27" s="12">
        <v>35</v>
      </c>
      <c r="F27" s="13">
        <v>203307</v>
      </c>
      <c r="H27" s="12"/>
    </row>
    <row r="28" spans="1:8" x14ac:dyDescent="0.25">
      <c r="A28" s="9" t="s">
        <v>47</v>
      </c>
      <c r="B28" s="2" t="s">
        <v>48</v>
      </c>
      <c r="C28" s="12">
        <v>125</v>
      </c>
      <c r="D28" s="12">
        <v>25</v>
      </c>
      <c r="E28" s="12">
        <v>150</v>
      </c>
      <c r="F28" s="13">
        <v>203308</v>
      </c>
      <c r="H28" s="12"/>
    </row>
    <row r="29" spans="1:8" x14ac:dyDescent="0.25">
      <c r="C29" s="14">
        <f>SUM(C16:C28)</f>
        <v>10914.949999999997</v>
      </c>
      <c r="D29" s="14">
        <f>SUM(D16:D28)</f>
        <v>102.68</v>
      </c>
      <c r="E29" s="14">
        <f>SUM(E16:E28)</f>
        <v>11017.63</v>
      </c>
    </row>
    <row r="30" spans="1:8" ht="14.4" x14ac:dyDescent="0.3">
      <c r="A30" s="6" t="s">
        <v>49</v>
      </c>
      <c r="C30" s="15"/>
      <c r="D30" s="15"/>
      <c r="E30" s="15"/>
    </row>
    <row r="31" spans="1:8" x14ac:dyDescent="0.25">
      <c r="A31" s="9" t="s">
        <v>6</v>
      </c>
      <c r="B31" s="2" t="s">
        <v>7</v>
      </c>
      <c r="C31" s="15">
        <v>456</v>
      </c>
      <c r="D31" s="15"/>
      <c r="E31" s="15">
        <v>456</v>
      </c>
      <c r="F31" s="5" t="s">
        <v>8</v>
      </c>
    </row>
    <row r="32" spans="1:8" x14ac:dyDescent="0.25">
      <c r="A32" s="9" t="s">
        <v>6</v>
      </c>
      <c r="B32" s="2" t="s">
        <v>9</v>
      </c>
      <c r="C32" s="15">
        <v>157.5</v>
      </c>
      <c r="D32" s="15"/>
      <c r="E32" s="15">
        <v>157.5</v>
      </c>
      <c r="F32" s="5">
        <v>203304</v>
      </c>
    </row>
    <row r="33" spans="1:6" x14ac:dyDescent="0.25">
      <c r="A33" s="9" t="s">
        <v>15</v>
      </c>
      <c r="B33" s="2" t="s">
        <v>16</v>
      </c>
      <c r="C33" s="16">
        <v>70.09</v>
      </c>
      <c r="D33" s="16">
        <v>14.02</v>
      </c>
      <c r="E33" s="16">
        <v>84.11</v>
      </c>
      <c r="F33" s="5" t="s">
        <v>8</v>
      </c>
    </row>
    <row r="34" spans="1:6" x14ac:dyDescent="0.25">
      <c r="A34" s="9" t="s">
        <v>50</v>
      </c>
      <c r="B34" s="2" t="s">
        <v>51</v>
      </c>
      <c r="C34" s="16">
        <v>239</v>
      </c>
      <c r="D34" s="16"/>
      <c r="E34" s="16">
        <v>239</v>
      </c>
      <c r="F34" s="5">
        <v>108776</v>
      </c>
    </row>
    <row r="35" spans="1:6" x14ac:dyDescent="0.25">
      <c r="A35" s="9" t="s">
        <v>52</v>
      </c>
      <c r="B35" s="2" t="s">
        <v>53</v>
      </c>
      <c r="C35" s="16">
        <v>75</v>
      </c>
      <c r="D35" s="16">
        <v>15</v>
      </c>
      <c r="E35" s="16">
        <v>90</v>
      </c>
      <c r="F35" s="5">
        <v>203310</v>
      </c>
    </row>
    <row r="36" spans="1:6" x14ac:dyDescent="0.25">
      <c r="A36" s="9" t="s">
        <v>54</v>
      </c>
      <c r="B36" s="2" t="s">
        <v>55</v>
      </c>
      <c r="C36" s="16">
        <v>250</v>
      </c>
      <c r="D36" s="16"/>
      <c r="E36" s="16">
        <v>250</v>
      </c>
      <c r="F36" s="5">
        <v>203312</v>
      </c>
    </row>
    <row r="37" spans="1:6" x14ac:dyDescent="0.25">
      <c r="A37" s="17" t="s">
        <v>56</v>
      </c>
      <c r="B37" s="2" t="s">
        <v>57</v>
      </c>
      <c r="C37" s="18">
        <v>10</v>
      </c>
      <c r="D37" s="12">
        <v>2</v>
      </c>
      <c r="E37" s="12">
        <v>12</v>
      </c>
      <c r="F37" s="5" t="s">
        <v>8</v>
      </c>
    </row>
    <row r="38" spans="1:6" x14ac:dyDescent="0.25">
      <c r="A38" s="9" t="s">
        <v>58</v>
      </c>
      <c r="B38" s="2" t="s">
        <v>59</v>
      </c>
      <c r="C38" s="16">
        <v>125.61</v>
      </c>
      <c r="D38" s="16">
        <v>25.13</v>
      </c>
      <c r="E38" s="16">
        <v>150.74</v>
      </c>
      <c r="F38" s="5">
        <v>108778</v>
      </c>
    </row>
    <row r="39" spans="1:6" s="19" customFormat="1" ht="14.4" x14ac:dyDescent="0.3">
      <c r="B39" s="20"/>
      <c r="C39" s="14">
        <f>SUM(C31:C38)</f>
        <v>1383.2</v>
      </c>
      <c r="D39" s="14">
        <f>SUM(D31:D38)</f>
        <v>56.15</v>
      </c>
      <c r="E39" s="14">
        <f>SUM(E31:E38)</f>
        <v>1439.3500000000001</v>
      </c>
      <c r="F39" s="21"/>
    </row>
    <row r="40" spans="1:6" ht="14.4" x14ac:dyDescent="0.3">
      <c r="A40" s="6" t="s">
        <v>60</v>
      </c>
      <c r="C40" s="15"/>
      <c r="D40" s="15"/>
      <c r="E40" s="15"/>
    </row>
    <row r="41" spans="1:6" x14ac:dyDescent="0.25">
      <c r="A41" s="9" t="s">
        <v>6</v>
      </c>
      <c r="B41" s="2" t="s">
        <v>7</v>
      </c>
      <c r="C41" s="15">
        <v>189</v>
      </c>
      <c r="D41" s="15"/>
      <c r="E41" s="15">
        <v>189</v>
      </c>
      <c r="F41" s="5" t="s">
        <v>8</v>
      </c>
    </row>
    <row r="42" spans="1:6" x14ac:dyDescent="0.25">
      <c r="A42" s="9" t="s">
        <v>6</v>
      </c>
      <c r="B42" s="2" t="s">
        <v>9</v>
      </c>
      <c r="C42" s="15">
        <v>73.5</v>
      </c>
      <c r="D42" s="15"/>
      <c r="E42" s="15">
        <v>73.5</v>
      </c>
      <c r="F42" s="5">
        <v>203304</v>
      </c>
    </row>
    <row r="43" spans="1:6" x14ac:dyDescent="0.25">
      <c r="A43" s="9" t="s">
        <v>61</v>
      </c>
      <c r="B43" s="2" t="s">
        <v>62</v>
      </c>
      <c r="C43" s="11">
        <v>520</v>
      </c>
      <c r="D43" s="11">
        <v>104</v>
      </c>
      <c r="E43" s="11">
        <v>624</v>
      </c>
      <c r="F43" s="5">
        <v>108782</v>
      </c>
    </row>
    <row r="44" spans="1:6" x14ac:dyDescent="0.25">
      <c r="A44" s="9" t="s">
        <v>58</v>
      </c>
      <c r="B44" s="2" t="s">
        <v>59</v>
      </c>
      <c r="C44" s="11">
        <v>95.38</v>
      </c>
      <c r="D44" s="11">
        <v>4.7699999999999996</v>
      </c>
      <c r="E44" s="11">
        <v>100.15</v>
      </c>
      <c r="F44" s="5">
        <v>108778</v>
      </c>
    </row>
    <row r="45" spans="1:6" x14ac:dyDescent="0.25">
      <c r="A45" s="9" t="s">
        <v>63</v>
      </c>
      <c r="B45" s="2" t="s">
        <v>64</v>
      </c>
      <c r="C45" s="11">
        <v>70.09</v>
      </c>
      <c r="D45" s="11">
        <v>14.02</v>
      </c>
      <c r="E45" s="11">
        <v>84.11</v>
      </c>
      <c r="F45" s="22" t="s">
        <v>8</v>
      </c>
    </row>
    <row r="46" spans="1:6" x14ac:dyDescent="0.25">
      <c r="A46" s="23"/>
      <c r="B46" s="19"/>
      <c r="C46" s="14">
        <f>SUM(C41:C45)</f>
        <v>947.97</v>
      </c>
      <c r="D46" s="14">
        <f>SUM(D41:D45)</f>
        <v>122.78999999999999</v>
      </c>
      <c r="E46" s="14">
        <f>SUM(E41:E45)</f>
        <v>1070.76</v>
      </c>
    </row>
    <row r="47" spans="1:6" x14ac:dyDescent="0.25">
      <c r="A47" s="23"/>
      <c r="B47" s="19"/>
      <c r="C47" s="24"/>
      <c r="D47" s="24"/>
      <c r="E47" s="24"/>
    </row>
    <row r="48" spans="1:6" ht="14.4" x14ac:dyDescent="0.3">
      <c r="A48" s="6" t="s">
        <v>65</v>
      </c>
      <c r="C48" s="24"/>
      <c r="D48" s="24"/>
      <c r="E48" s="24"/>
    </row>
    <row r="49" spans="1:6" x14ac:dyDescent="0.25">
      <c r="A49" s="9" t="s">
        <v>66</v>
      </c>
      <c r="B49" s="2" t="s">
        <v>67</v>
      </c>
      <c r="C49" s="24">
        <v>25</v>
      </c>
      <c r="D49" s="24">
        <v>5</v>
      </c>
      <c r="E49" s="24">
        <v>30</v>
      </c>
      <c r="F49" s="5">
        <v>108779</v>
      </c>
    </row>
    <row r="50" spans="1:6" x14ac:dyDescent="0.25">
      <c r="C50" s="14">
        <f>SUM(C49:C49)</f>
        <v>25</v>
      </c>
      <c r="D50" s="14">
        <f>SUM(D49:D49)</f>
        <v>5</v>
      </c>
      <c r="E50" s="14">
        <f>SUM(E49:E49)</f>
        <v>30</v>
      </c>
    </row>
    <row r="51" spans="1:6" ht="14.4" x14ac:dyDescent="0.3">
      <c r="A51" s="247" t="s">
        <v>68</v>
      </c>
      <c r="B51" s="248"/>
      <c r="C51" s="24"/>
      <c r="D51" s="24"/>
      <c r="E51" s="24"/>
    </row>
    <row r="52" spans="1:6" x14ac:dyDescent="0.25">
      <c r="A52" s="9" t="s">
        <v>69</v>
      </c>
      <c r="B52" s="9" t="s">
        <v>70</v>
      </c>
      <c r="C52" s="24">
        <v>984.66</v>
      </c>
      <c r="D52" s="24">
        <v>196.63</v>
      </c>
      <c r="E52" s="24">
        <v>1181.29</v>
      </c>
      <c r="F52" s="5">
        <v>108784</v>
      </c>
    </row>
    <row r="53" spans="1:6" x14ac:dyDescent="0.25">
      <c r="C53" s="14">
        <f>SUM(C51:C52)</f>
        <v>984.66</v>
      </c>
      <c r="D53" s="14">
        <f>SUM(D51:D52)</f>
        <v>196.63</v>
      </c>
      <c r="E53" s="14">
        <f>SUM(E51:E52)</f>
        <v>1181.29</v>
      </c>
    </row>
    <row r="54" spans="1:6" ht="14.4" x14ac:dyDescent="0.3">
      <c r="A54" s="6" t="s">
        <v>71</v>
      </c>
      <c r="C54" s="24"/>
      <c r="D54" s="24"/>
      <c r="E54" s="24"/>
    </row>
    <row r="55" spans="1:6" x14ac:dyDescent="0.25">
      <c r="A55" s="9" t="s">
        <v>66</v>
      </c>
      <c r="B55" s="2" t="s">
        <v>72</v>
      </c>
      <c r="C55" s="24">
        <v>986</v>
      </c>
      <c r="D55" s="24">
        <v>197.2</v>
      </c>
      <c r="E55" s="24">
        <v>1183.2</v>
      </c>
      <c r="F55" s="5">
        <v>108779</v>
      </c>
    </row>
    <row r="56" spans="1:6" x14ac:dyDescent="0.25">
      <c r="A56" s="9" t="s">
        <v>73</v>
      </c>
      <c r="B56" s="2" t="s">
        <v>74</v>
      </c>
      <c r="C56" s="24">
        <v>5.16</v>
      </c>
      <c r="D56" s="24"/>
      <c r="E56" s="24">
        <v>5.16</v>
      </c>
      <c r="F56" s="5">
        <v>108786</v>
      </c>
    </row>
    <row r="57" spans="1:6" x14ac:dyDescent="0.25">
      <c r="C57" s="14">
        <f>SUM(C55:C56)</f>
        <v>991.16</v>
      </c>
      <c r="D57" s="14">
        <f>SUM(D55:D56)</f>
        <v>197.2</v>
      </c>
      <c r="E57" s="14">
        <f>SUM(E55:E56)</f>
        <v>1188.3600000000001</v>
      </c>
    </row>
    <row r="58" spans="1:6" x14ac:dyDescent="0.25">
      <c r="C58" s="24"/>
      <c r="D58" s="24"/>
      <c r="E58" s="24"/>
    </row>
    <row r="59" spans="1:6" ht="14.4" x14ac:dyDescent="0.3">
      <c r="A59" s="6" t="s">
        <v>75</v>
      </c>
      <c r="B59" s="9"/>
      <c r="C59" s="15"/>
      <c r="D59" s="15"/>
      <c r="E59" s="15"/>
    </row>
    <row r="60" spans="1:6" x14ac:dyDescent="0.25">
      <c r="A60" s="9" t="s">
        <v>6</v>
      </c>
      <c r="B60" s="9" t="s">
        <v>7</v>
      </c>
      <c r="C60" s="15">
        <v>540</v>
      </c>
      <c r="D60" s="15"/>
      <c r="E60" s="15">
        <v>540</v>
      </c>
      <c r="F60" s="5" t="s">
        <v>8</v>
      </c>
    </row>
    <row r="61" spans="1:6" x14ac:dyDescent="0.25">
      <c r="A61" s="9" t="s">
        <v>6</v>
      </c>
      <c r="B61" s="9" t="s">
        <v>9</v>
      </c>
      <c r="C61" s="15">
        <v>183.75</v>
      </c>
      <c r="D61" s="15"/>
      <c r="E61" s="15">
        <v>183.75</v>
      </c>
      <c r="F61" s="5">
        <v>203304</v>
      </c>
    </row>
    <row r="62" spans="1:6" x14ac:dyDescent="0.25">
      <c r="A62" s="9" t="s">
        <v>76</v>
      </c>
      <c r="B62" s="9" t="s">
        <v>77</v>
      </c>
      <c r="C62" s="15">
        <v>2.88</v>
      </c>
      <c r="D62" s="15">
        <v>0.57999999999999996</v>
      </c>
      <c r="E62" s="15">
        <v>3.46</v>
      </c>
      <c r="F62" s="5">
        <v>108773</v>
      </c>
    </row>
    <row r="63" spans="1:6" x14ac:dyDescent="0.25">
      <c r="A63" s="9" t="s">
        <v>15</v>
      </c>
      <c r="B63" s="2" t="s">
        <v>16</v>
      </c>
      <c r="C63" s="11">
        <v>22.18</v>
      </c>
      <c r="D63" s="11">
        <v>4.4400000000000004</v>
      </c>
      <c r="E63" s="11">
        <v>26.62</v>
      </c>
      <c r="F63" s="5" t="s">
        <v>8</v>
      </c>
    </row>
    <row r="64" spans="1:6" x14ac:dyDescent="0.25">
      <c r="A64" s="9" t="s">
        <v>15</v>
      </c>
      <c r="B64" s="9" t="s">
        <v>16</v>
      </c>
      <c r="C64" s="11">
        <v>41.81</v>
      </c>
      <c r="D64" s="11">
        <v>8.36</v>
      </c>
      <c r="E64" s="11">
        <v>50.17</v>
      </c>
      <c r="F64" s="5" t="s">
        <v>8</v>
      </c>
    </row>
    <row r="65" spans="1:8" x14ac:dyDescent="0.25">
      <c r="A65" s="9" t="s">
        <v>78</v>
      </c>
      <c r="B65" s="2" t="s">
        <v>79</v>
      </c>
      <c r="C65" s="11">
        <v>43.62</v>
      </c>
      <c r="D65" s="11">
        <v>8.7200000000000006</v>
      </c>
      <c r="E65" s="11">
        <v>52.34</v>
      </c>
      <c r="F65" s="5" t="s">
        <v>8</v>
      </c>
    </row>
    <row r="66" spans="1:8" x14ac:dyDescent="0.25">
      <c r="A66" s="9" t="s">
        <v>80</v>
      </c>
      <c r="B66" s="9" t="s">
        <v>81</v>
      </c>
      <c r="C66" s="11">
        <v>410</v>
      </c>
      <c r="D66" s="11">
        <v>82</v>
      </c>
      <c r="E66" s="11">
        <v>492</v>
      </c>
      <c r="F66" s="5">
        <v>203313</v>
      </c>
    </row>
    <row r="67" spans="1:8" x14ac:dyDescent="0.25">
      <c r="C67" s="14">
        <f>SUM(C60:C66)</f>
        <v>1244.2399999999998</v>
      </c>
      <c r="D67" s="14">
        <f>SUM(D60:D66)</f>
        <v>104.1</v>
      </c>
      <c r="E67" s="14">
        <f>SUM(E60:E66)</f>
        <v>1348.3400000000001</v>
      </c>
    </row>
    <row r="68" spans="1:8" x14ac:dyDescent="0.25">
      <c r="C68" s="24"/>
      <c r="D68" s="24"/>
      <c r="E68" s="24"/>
    </row>
    <row r="69" spans="1:8" ht="14.4" x14ac:dyDescent="0.3">
      <c r="A69" s="6" t="s">
        <v>82</v>
      </c>
      <c r="C69" s="15"/>
      <c r="D69" s="15"/>
      <c r="E69" s="15"/>
    </row>
    <row r="70" spans="1:8" x14ac:dyDescent="0.25">
      <c r="A70" s="9" t="s">
        <v>6</v>
      </c>
      <c r="B70" s="2" t="s">
        <v>7</v>
      </c>
      <c r="C70" s="15">
        <v>177.27</v>
      </c>
      <c r="D70" s="15"/>
      <c r="E70" s="15">
        <v>177.27</v>
      </c>
      <c r="F70" s="5" t="s">
        <v>8</v>
      </c>
    </row>
    <row r="71" spans="1:8" x14ac:dyDescent="0.25">
      <c r="A71" s="9" t="s">
        <v>6</v>
      </c>
      <c r="B71" s="2" t="s">
        <v>7</v>
      </c>
      <c r="C71" s="15">
        <v>107.82</v>
      </c>
      <c r="D71" s="15"/>
      <c r="E71" s="15">
        <v>107.82</v>
      </c>
      <c r="F71" s="5" t="s">
        <v>8</v>
      </c>
    </row>
    <row r="72" spans="1:8" x14ac:dyDescent="0.25">
      <c r="A72" s="9" t="s">
        <v>6</v>
      </c>
      <c r="B72" s="2" t="s">
        <v>7</v>
      </c>
      <c r="C72" s="15">
        <v>291</v>
      </c>
      <c r="D72" s="15"/>
      <c r="E72" s="15">
        <v>291</v>
      </c>
      <c r="F72" s="5" t="s">
        <v>8</v>
      </c>
    </row>
    <row r="73" spans="1:8" x14ac:dyDescent="0.25">
      <c r="A73" s="9" t="s">
        <v>6</v>
      </c>
      <c r="B73" s="2" t="s">
        <v>9</v>
      </c>
      <c r="C73" s="15">
        <v>52</v>
      </c>
      <c r="D73" s="15"/>
      <c r="E73" s="15">
        <v>52</v>
      </c>
      <c r="F73" s="5">
        <v>203304</v>
      </c>
      <c r="H73" s="25"/>
    </row>
    <row r="74" spans="1:8" x14ac:dyDescent="0.25">
      <c r="A74" s="9" t="s">
        <v>6</v>
      </c>
      <c r="B74" s="2" t="s">
        <v>9</v>
      </c>
      <c r="C74" s="15">
        <v>54.25</v>
      </c>
      <c r="D74" s="15"/>
      <c r="E74" s="15">
        <v>54.25</v>
      </c>
      <c r="F74" s="5">
        <v>203304</v>
      </c>
      <c r="H74" s="25"/>
    </row>
    <row r="75" spans="1:8" x14ac:dyDescent="0.25">
      <c r="A75" s="9" t="s">
        <v>6</v>
      </c>
      <c r="B75" s="2" t="s">
        <v>9</v>
      </c>
      <c r="C75" s="15">
        <v>154</v>
      </c>
      <c r="D75" s="15"/>
      <c r="E75" s="15">
        <v>154</v>
      </c>
      <c r="F75" s="5">
        <v>203304</v>
      </c>
      <c r="H75" s="25"/>
    </row>
    <row r="76" spans="1:8" x14ac:dyDescent="0.25">
      <c r="A76" s="9" t="s">
        <v>17</v>
      </c>
      <c r="B76" s="2" t="s">
        <v>83</v>
      </c>
      <c r="C76" s="11">
        <v>25.41</v>
      </c>
      <c r="D76" s="11">
        <v>5.08</v>
      </c>
      <c r="E76" s="11">
        <v>30.49</v>
      </c>
      <c r="F76" s="5" t="s">
        <v>8</v>
      </c>
      <c r="H76" s="25"/>
    </row>
    <row r="77" spans="1:8" x14ac:dyDescent="0.25">
      <c r="A77" s="9" t="s">
        <v>84</v>
      </c>
      <c r="B77" s="2" t="s">
        <v>85</v>
      </c>
      <c r="C77" s="11">
        <v>318</v>
      </c>
      <c r="D77" s="11">
        <v>63.6</v>
      </c>
      <c r="E77" s="11">
        <v>381.6</v>
      </c>
      <c r="F77" s="5">
        <v>203314</v>
      </c>
    </row>
    <row r="78" spans="1:8" x14ac:dyDescent="0.25">
      <c r="A78" s="9" t="s">
        <v>86</v>
      </c>
      <c r="B78" s="2" t="s">
        <v>87</v>
      </c>
      <c r="C78" s="11">
        <v>450</v>
      </c>
      <c r="D78" s="11">
        <v>90</v>
      </c>
      <c r="E78" s="11">
        <v>540</v>
      </c>
      <c r="F78" s="5">
        <v>108787</v>
      </c>
    </row>
    <row r="79" spans="1:8" x14ac:dyDescent="0.25">
      <c r="A79" s="9" t="s">
        <v>66</v>
      </c>
      <c r="B79" s="2" t="s">
        <v>88</v>
      </c>
      <c r="C79" s="11">
        <v>350</v>
      </c>
      <c r="D79" s="11">
        <v>70</v>
      </c>
      <c r="E79" s="11">
        <v>420</v>
      </c>
      <c r="F79" s="5">
        <v>108779</v>
      </c>
    </row>
    <row r="80" spans="1:8" x14ac:dyDescent="0.25">
      <c r="A80" s="9" t="s">
        <v>89</v>
      </c>
      <c r="B80" s="2" t="s">
        <v>90</v>
      </c>
      <c r="C80" s="11">
        <v>520.72</v>
      </c>
      <c r="D80" s="11"/>
      <c r="E80" s="11">
        <v>520.72</v>
      </c>
      <c r="F80" s="5">
        <v>108783</v>
      </c>
    </row>
    <row r="81" spans="1:6" x14ac:dyDescent="0.25">
      <c r="A81" s="23"/>
      <c r="B81" s="19"/>
      <c r="C81" s="14">
        <f>SUM(C70:C80)</f>
        <v>2500.4700000000003</v>
      </c>
      <c r="D81" s="14">
        <f>SUM(D70:D80)</f>
        <v>228.68</v>
      </c>
      <c r="E81" s="14">
        <f>SUM(E70:E80)</f>
        <v>2729.1500000000005</v>
      </c>
    </row>
    <row r="82" spans="1:6" ht="14.4" x14ac:dyDescent="0.3">
      <c r="A82" s="26" t="s">
        <v>91</v>
      </c>
      <c r="B82" s="19"/>
      <c r="C82" s="24"/>
      <c r="D82" s="24"/>
      <c r="E82" s="24"/>
    </row>
    <row r="83" spans="1:6" x14ac:dyDescent="0.25">
      <c r="A83" s="23" t="s">
        <v>92</v>
      </c>
      <c r="B83" s="27" t="s">
        <v>93</v>
      </c>
      <c r="C83" s="24">
        <v>313.33</v>
      </c>
      <c r="D83" s="24">
        <v>62.67</v>
      </c>
      <c r="E83" s="24">
        <v>376</v>
      </c>
      <c r="F83" s="5">
        <v>108781</v>
      </c>
    </row>
    <row r="84" spans="1:6" x14ac:dyDescent="0.25">
      <c r="A84" s="23"/>
      <c r="B84" s="19"/>
      <c r="C84" s="14">
        <f>SUM(C83:C83)</f>
        <v>313.33</v>
      </c>
      <c r="D84" s="14">
        <f>SUM(D83:D83)</f>
        <v>62.67</v>
      </c>
      <c r="E84" s="14">
        <f>SUM(E83:E83)</f>
        <v>376</v>
      </c>
    </row>
    <row r="85" spans="1:6" x14ac:dyDescent="0.25">
      <c r="A85" s="23"/>
      <c r="B85" s="19"/>
      <c r="C85" s="24"/>
      <c r="D85" s="24"/>
      <c r="E85" s="24"/>
    </row>
    <row r="86" spans="1:6" ht="14.4" x14ac:dyDescent="0.3">
      <c r="A86" s="6" t="s">
        <v>94</v>
      </c>
      <c r="B86" s="20"/>
      <c r="C86" s="15"/>
      <c r="D86" s="15"/>
      <c r="E86" s="15"/>
    </row>
    <row r="87" spans="1:6" x14ac:dyDescent="0.25">
      <c r="A87" s="9" t="s">
        <v>95</v>
      </c>
      <c r="B87" s="19" t="s">
        <v>96</v>
      </c>
      <c r="C87" s="15">
        <v>3000</v>
      </c>
      <c r="D87" s="15">
        <v>600</v>
      </c>
      <c r="E87" s="15">
        <v>3600</v>
      </c>
      <c r="F87" s="5">
        <v>108780</v>
      </c>
    </row>
    <row r="88" spans="1:6" x14ac:dyDescent="0.25">
      <c r="A88" s="9" t="s">
        <v>97</v>
      </c>
      <c r="B88" s="2" t="s">
        <v>98</v>
      </c>
      <c r="C88" s="4">
        <v>200</v>
      </c>
      <c r="D88" s="28"/>
      <c r="E88" s="28">
        <v>200</v>
      </c>
      <c r="F88" s="5">
        <v>203315</v>
      </c>
    </row>
    <row r="89" spans="1:6" x14ac:dyDescent="0.25">
      <c r="A89" s="9" t="s">
        <v>99</v>
      </c>
      <c r="B89" s="19" t="s">
        <v>100</v>
      </c>
      <c r="C89" s="4">
        <v>375</v>
      </c>
      <c r="D89" s="4">
        <v>75</v>
      </c>
      <c r="E89" s="4">
        <v>450</v>
      </c>
      <c r="F89" s="5">
        <v>203317</v>
      </c>
    </row>
    <row r="90" spans="1:6" ht="14.4" x14ac:dyDescent="0.3">
      <c r="A90" s="6"/>
      <c r="B90" s="20"/>
      <c r="C90" s="14">
        <f>SUM(C87:C89)</f>
        <v>3575</v>
      </c>
      <c r="D90" s="14">
        <f>SUM(D87:D89)</f>
        <v>675</v>
      </c>
      <c r="E90" s="14">
        <f>SUM(E87:E89)</f>
        <v>4250</v>
      </c>
    </row>
    <row r="91" spans="1:6" ht="14.4" x14ac:dyDescent="0.3">
      <c r="A91" s="29" t="s">
        <v>101</v>
      </c>
      <c r="B91" s="29"/>
      <c r="C91" s="15"/>
      <c r="D91" s="15"/>
      <c r="E91" s="15"/>
    </row>
    <row r="92" spans="1:6" x14ac:dyDescent="0.25">
      <c r="A92" s="30" t="s">
        <v>102</v>
      </c>
      <c r="B92" s="31" t="s">
        <v>103</v>
      </c>
      <c r="C92" s="15">
        <v>21.65</v>
      </c>
      <c r="D92" s="15">
        <v>4.33</v>
      </c>
      <c r="E92" s="15">
        <v>25.98</v>
      </c>
      <c r="F92" s="5" t="s">
        <v>8</v>
      </c>
    </row>
    <row r="93" spans="1:6" x14ac:dyDescent="0.25">
      <c r="C93" s="14">
        <f>SUM(C92:C92)</f>
        <v>21.65</v>
      </c>
      <c r="D93" s="14">
        <f>SUM(D92:D92)</f>
        <v>4.33</v>
      </c>
      <c r="E93" s="14">
        <f>SUM(E92:E92)</f>
        <v>25.98</v>
      </c>
    </row>
    <row r="94" spans="1:6" ht="14.4" x14ac:dyDescent="0.3">
      <c r="A94" s="6" t="s">
        <v>104</v>
      </c>
      <c r="C94" s="24"/>
      <c r="D94" s="24"/>
      <c r="E94" s="24"/>
    </row>
    <row r="95" spans="1:6" x14ac:dyDescent="0.25">
      <c r="A95" s="33" t="s">
        <v>105</v>
      </c>
      <c r="B95" s="34" t="s">
        <v>106</v>
      </c>
      <c r="C95" s="35">
        <v>11965.43</v>
      </c>
      <c r="D95" s="35"/>
      <c r="E95" s="35">
        <v>11965.43</v>
      </c>
      <c r="F95" s="36" t="s">
        <v>107</v>
      </c>
    </row>
    <row r="96" spans="1:6" x14ac:dyDescent="0.25">
      <c r="A96" s="33" t="s">
        <v>108</v>
      </c>
      <c r="B96" s="34" t="s">
        <v>109</v>
      </c>
      <c r="C96" s="35">
        <v>3705.75</v>
      </c>
      <c r="D96" s="35"/>
      <c r="E96" s="35">
        <v>3705.75</v>
      </c>
      <c r="F96" s="36">
        <v>203316</v>
      </c>
    </row>
    <row r="97" spans="1:7" x14ac:dyDescent="0.25">
      <c r="A97" s="33" t="s">
        <v>110</v>
      </c>
      <c r="B97" s="34" t="s">
        <v>111</v>
      </c>
      <c r="C97" s="35">
        <v>4357.32</v>
      </c>
      <c r="D97" s="35"/>
      <c r="E97" s="35">
        <v>4357.32</v>
      </c>
      <c r="F97" s="36">
        <v>203318</v>
      </c>
    </row>
    <row r="98" spans="1:7" x14ac:dyDescent="0.25">
      <c r="C98" s="14">
        <f>SUM(C95:C97)</f>
        <v>20028.5</v>
      </c>
      <c r="D98" s="14">
        <v>0</v>
      </c>
      <c r="E98" s="14">
        <f>SUM(E95:E97)</f>
        <v>20028.5</v>
      </c>
    </row>
    <row r="99" spans="1:7" x14ac:dyDescent="0.25">
      <c r="C99" s="38"/>
      <c r="D99" s="38"/>
      <c r="E99" s="38"/>
    </row>
    <row r="100" spans="1:7" x14ac:dyDescent="0.25">
      <c r="B100" s="39" t="s">
        <v>112</v>
      </c>
      <c r="C100" s="14">
        <f>SUM(+C93+C14+C67+C39+C29+C46+C81+C53+C50+C98+C183+C57+C84+C90)</f>
        <v>44615.350000000006</v>
      </c>
      <c r="D100" s="14">
        <f>SUM(+D93+D14+D67+D39+D29+D46+D81+D53+D50+D98+D183+D57+D84+D90)</f>
        <v>1904.9</v>
      </c>
      <c r="E100" s="14">
        <f>SUM(+E93+E14+E67+E39+E29+E46+E81+E53+E50+E98+E183+E57+E84+E90)</f>
        <v>46520.25</v>
      </c>
    </row>
    <row r="101" spans="1:7" x14ac:dyDescent="0.25">
      <c r="A101" s="40"/>
      <c r="B101" s="41"/>
      <c r="C101" s="24"/>
      <c r="D101" s="24"/>
      <c r="E101" s="24"/>
    </row>
    <row r="102" spans="1:7" x14ac:dyDescent="0.25">
      <c r="A102" s="40"/>
      <c r="B102" s="41"/>
      <c r="C102" s="24"/>
      <c r="D102" s="24"/>
      <c r="E102" s="24"/>
    </row>
    <row r="103" spans="1:7" x14ac:dyDescent="0.25">
      <c r="A103" s="40"/>
      <c r="B103" s="19"/>
      <c r="C103" s="25"/>
      <c r="D103" s="25"/>
      <c r="E103" s="25"/>
    </row>
    <row r="104" spans="1:7" ht="13.1" customHeight="1" x14ac:dyDescent="0.25">
      <c r="A104" s="40" t="s">
        <v>113</v>
      </c>
      <c r="B104" s="2" t="s">
        <v>114</v>
      </c>
      <c r="C104" s="4" t="s">
        <v>115</v>
      </c>
      <c r="D104" s="42"/>
      <c r="E104" s="43">
        <v>385</v>
      </c>
      <c r="F104" s="5">
        <v>100177</v>
      </c>
    </row>
    <row r="105" spans="1:7" ht="13.1" customHeight="1" x14ac:dyDescent="0.25">
      <c r="A105" s="40" t="s">
        <v>116</v>
      </c>
      <c r="B105" s="2" t="s">
        <v>117</v>
      </c>
      <c r="C105" s="4" t="s">
        <v>115</v>
      </c>
      <c r="D105" s="42"/>
      <c r="E105" s="43">
        <v>495</v>
      </c>
      <c r="F105" s="5">
        <v>100178</v>
      </c>
      <c r="G105" s="33"/>
    </row>
    <row r="106" spans="1:7" x14ac:dyDescent="0.25">
      <c r="A106" s="40" t="s">
        <v>118</v>
      </c>
      <c r="B106" s="2" t="s">
        <v>119</v>
      </c>
      <c r="C106" s="4" t="s">
        <v>115</v>
      </c>
      <c r="D106" s="42"/>
      <c r="E106" s="43">
        <v>250</v>
      </c>
      <c r="F106" s="5">
        <v>100179</v>
      </c>
      <c r="G106" s="33"/>
    </row>
    <row r="107" spans="1:7" x14ac:dyDescent="0.25">
      <c r="A107" s="40" t="s">
        <v>120</v>
      </c>
      <c r="B107" s="2" t="s">
        <v>121</v>
      </c>
      <c r="C107" s="4" t="s">
        <v>115</v>
      </c>
      <c r="D107" s="42"/>
      <c r="E107" s="43">
        <v>150</v>
      </c>
      <c r="F107" s="5">
        <v>100180</v>
      </c>
      <c r="G107" s="33"/>
    </row>
    <row r="108" spans="1:7" s="33" customFormat="1" x14ac:dyDescent="0.25">
      <c r="A108" s="40"/>
      <c r="B108" s="2"/>
      <c r="C108" s="4"/>
      <c r="D108" s="13"/>
      <c r="E108" s="43"/>
      <c r="F108" s="5"/>
      <c r="G108" s="2"/>
    </row>
    <row r="109" spans="1:7" s="33" customFormat="1" x14ac:dyDescent="0.25">
      <c r="A109" s="9"/>
      <c r="B109" s="2"/>
      <c r="C109" s="16"/>
      <c r="D109" s="4"/>
      <c r="E109" s="4"/>
      <c r="F109" s="5"/>
      <c r="G109" s="2"/>
    </row>
  </sheetData>
  <mergeCells count="2">
    <mergeCell ref="A1:F1"/>
    <mergeCell ref="A51:B5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22" sqref="B22"/>
    </sheetView>
  </sheetViews>
  <sheetFormatPr defaultRowHeight="16.149999999999999" x14ac:dyDescent="0.35"/>
  <cols>
    <col min="1" max="1" width="30.3984375" style="129" customWidth="1"/>
    <col min="2" max="2" width="35.59765625" style="129" bestFit="1" customWidth="1"/>
    <col min="3" max="3" width="13.296875" style="131" bestFit="1" customWidth="1"/>
    <col min="4" max="4" width="10.69921875" style="131" customWidth="1"/>
    <col min="5" max="5" width="12.59765625" style="131" customWidth="1"/>
    <col min="6" max="6" width="8.59765625" style="132" customWidth="1"/>
    <col min="7" max="7" width="17.296875" style="128" customWidth="1"/>
    <col min="8" max="8" width="3.09765625" style="129" customWidth="1"/>
    <col min="9" max="255" width="9.09765625" style="129"/>
    <col min="256" max="256" width="4.3984375" style="129" customWidth="1"/>
    <col min="257" max="257" width="30.3984375" style="129" customWidth="1"/>
    <col min="258" max="258" width="35.59765625" style="129" bestFit="1" customWidth="1"/>
    <col min="259" max="259" width="13.296875" style="129" bestFit="1" customWidth="1"/>
    <col min="260" max="260" width="10.69921875" style="129" customWidth="1"/>
    <col min="261" max="261" width="12.59765625" style="129" customWidth="1"/>
    <col min="262" max="262" width="8.59765625" style="129" customWidth="1"/>
    <col min="263" max="263" width="17.296875" style="129" customWidth="1"/>
    <col min="264" max="264" width="3.09765625" style="129" customWidth="1"/>
    <col min="265" max="511" width="9.09765625" style="129"/>
    <col min="512" max="512" width="4.3984375" style="129" customWidth="1"/>
    <col min="513" max="513" width="30.3984375" style="129" customWidth="1"/>
    <col min="514" max="514" width="35.59765625" style="129" bestFit="1" customWidth="1"/>
    <col min="515" max="515" width="13.296875" style="129" bestFit="1" customWidth="1"/>
    <col min="516" max="516" width="10.69921875" style="129" customWidth="1"/>
    <col min="517" max="517" width="12.59765625" style="129" customWidth="1"/>
    <col min="518" max="518" width="8.59765625" style="129" customWidth="1"/>
    <col min="519" max="519" width="17.296875" style="129" customWidth="1"/>
    <col min="520" max="520" width="3.09765625" style="129" customWidth="1"/>
    <col min="521" max="767" width="9.09765625" style="129"/>
    <col min="768" max="768" width="4.3984375" style="129" customWidth="1"/>
    <col min="769" max="769" width="30.3984375" style="129" customWidth="1"/>
    <col min="770" max="770" width="35.59765625" style="129" bestFit="1" customWidth="1"/>
    <col min="771" max="771" width="13.296875" style="129" bestFit="1" customWidth="1"/>
    <col min="772" max="772" width="10.69921875" style="129" customWidth="1"/>
    <col min="773" max="773" width="12.59765625" style="129" customWidth="1"/>
    <col min="774" max="774" width="8.59765625" style="129" customWidth="1"/>
    <col min="775" max="775" width="17.296875" style="129" customWidth="1"/>
    <col min="776" max="776" width="3.09765625" style="129" customWidth="1"/>
    <col min="777" max="1023" width="9.09765625" style="129"/>
    <col min="1024" max="1024" width="4.3984375" style="129" customWidth="1"/>
    <col min="1025" max="1025" width="30.3984375" style="129" customWidth="1"/>
    <col min="1026" max="1026" width="35.59765625" style="129" bestFit="1" customWidth="1"/>
    <col min="1027" max="1027" width="13.296875" style="129" bestFit="1" customWidth="1"/>
    <col min="1028" max="1028" width="10.69921875" style="129" customWidth="1"/>
    <col min="1029" max="1029" width="12.59765625" style="129" customWidth="1"/>
    <col min="1030" max="1030" width="8.59765625" style="129" customWidth="1"/>
    <col min="1031" max="1031" width="17.296875" style="129" customWidth="1"/>
    <col min="1032" max="1032" width="3.09765625" style="129" customWidth="1"/>
    <col min="1033" max="1279" width="9.09765625" style="129"/>
    <col min="1280" max="1280" width="4.3984375" style="129" customWidth="1"/>
    <col min="1281" max="1281" width="30.3984375" style="129" customWidth="1"/>
    <col min="1282" max="1282" width="35.59765625" style="129" bestFit="1" customWidth="1"/>
    <col min="1283" max="1283" width="13.296875" style="129" bestFit="1" customWidth="1"/>
    <col min="1284" max="1284" width="10.69921875" style="129" customWidth="1"/>
    <col min="1285" max="1285" width="12.59765625" style="129" customWidth="1"/>
    <col min="1286" max="1286" width="8.59765625" style="129" customWidth="1"/>
    <col min="1287" max="1287" width="17.296875" style="129" customWidth="1"/>
    <col min="1288" max="1288" width="3.09765625" style="129" customWidth="1"/>
    <col min="1289" max="1535" width="9.09765625" style="129"/>
    <col min="1536" max="1536" width="4.3984375" style="129" customWidth="1"/>
    <col min="1537" max="1537" width="30.3984375" style="129" customWidth="1"/>
    <col min="1538" max="1538" width="35.59765625" style="129" bestFit="1" customWidth="1"/>
    <col min="1539" max="1539" width="13.296875" style="129" bestFit="1" customWidth="1"/>
    <col min="1540" max="1540" width="10.69921875" style="129" customWidth="1"/>
    <col min="1541" max="1541" width="12.59765625" style="129" customWidth="1"/>
    <col min="1542" max="1542" width="8.59765625" style="129" customWidth="1"/>
    <col min="1543" max="1543" width="17.296875" style="129" customWidth="1"/>
    <col min="1544" max="1544" width="3.09765625" style="129" customWidth="1"/>
    <col min="1545" max="1791" width="9.09765625" style="129"/>
    <col min="1792" max="1792" width="4.3984375" style="129" customWidth="1"/>
    <col min="1793" max="1793" width="30.3984375" style="129" customWidth="1"/>
    <col min="1794" max="1794" width="35.59765625" style="129" bestFit="1" customWidth="1"/>
    <col min="1795" max="1795" width="13.296875" style="129" bestFit="1" customWidth="1"/>
    <col min="1796" max="1796" width="10.69921875" style="129" customWidth="1"/>
    <col min="1797" max="1797" width="12.59765625" style="129" customWidth="1"/>
    <col min="1798" max="1798" width="8.59765625" style="129" customWidth="1"/>
    <col min="1799" max="1799" width="17.296875" style="129" customWidth="1"/>
    <col min="1800" max="1800" width="3.09765625" style="129" customWidth="1"/>
    <col min="1801" max="2047" width="9.09765625" style="129"/>
    <col min="2048" max="2048" width="4.3984375" style="129" customWidth="1"/>
    <col min="2049" max="2049" width="30.3984375" style="129" customWidth="1"/>
    <col min="2050" max="2050" width="35.59765625" style="129" bestFit="1" customWidth="1"/>
    <col min="2051" max="2051" width="13.296875" style="129" bestFit="1" customWidth="1"/>
    <col min="2052" max="2052" width="10.69921875" style="129" customWidth="1"/>
    <col min="2053" max="2053" width="12.59765625" style="129" customWidth="1"/>
    <col min="2054" max="2054" width="8.59765625" style="129" customWidth="1"/>
    <col min="2055" max="2055" width="17.296875" style="129" customWidth="1"/>
    <col min="2056" max="2056" width="3.09765625" style="129" customWidth="1"/>
    <col min="2057" max="2303" width="9.09765625" style="129"/>
    <col min="2304" max="2304" width="4.3984375" style="129" customWidth="1"/>
    <col min="2305" max="2305" width="30.3984375" style="129" customWidth="1"/>
    <col min="2306" max="2306" width="35.59765625" style="129" bestFit="1" customWidth="1"/>
    <col min="2307" max="2307" width="13.296875" style="129" bestFit="1" customWidth="1"/>
    <col min="2308" max="2308" width="10.69921875" style="129" customWidth="1"/>
    <col min="2309" max="2309" width="12.59765625" style="129" customWidth="1"/>
    <col min="2310" max="2310" width="8.59765625" style="129" customWidth="1"/>
    <col min="2311" max="2311" width="17.296875" style="129" customWidth="1"/>
    <col min="2312" max="2312" width="3.09765625" style="129" customWidth="1"/>
    <col min="2313" max="2559" width="9.09765625" style="129"/>
    <col min="2560" max="2560" width="4.3984375" style="129" customWidth="1"/>
    <col min="2561" max="2561" width="30.3984375" style="129" customWidth="1"/>
    <col min="2562" max="2562" width="35.59765625" style="129" bestFit="1" customWidth="1"/>
    <col min="2563" max="2563" width="13.296875" style="129" bestFit="1" customWidth="1"/>
    <col min="2564" max="2564" width="10.69921875" style="129" customWidth="1"/>
    <col min="2565" max="2565" width="12.59765625" style="129" customWidth="1"/>
    <col min="2566" max="2566" width="8.59765625" style="129" customWidth="1"/>
    <col min="2567" max="2567" width="17.296875" style="129" customWidth="1"/>
    <col min="2568" max="2568" width="3.09765625" style="129" customWidth="1"/>
    <col min="2569" max="2815" width="9.09765625" style="129"/>
    <col min="2816" max="2816" width="4.3984375" style="129" customWidth="1"/>
    <col min="2817" max="2817" width="30.3984375" style="129" customWidth="1"/>
    <col min="2818" max="2818" width="35.59765625" style="129" bestFit="1" customWidth="1"/>
    <col min="2819" max="2819" width="13.296875" style="129" bestFit="1" customWidth="1"/>
    <col min="2820" max="2820" width="10.69921875" style="129" customWidth="1"/>
    <col min="2821" max="2821" width="12.59765625" style="129" customWidth="1"/>
    <col min="2822" max="2822" width="8.59765625" style="129" customWidth="1"/>
    <col min="2823" max="2823" width="17.296875" style="129" customWidth="1"/>
    <col min="2824" max="2824" width="3.09765625" style="129" customWidth="1"/>
    <col min="2825" max="3071" width="9.09765625" style="129"/>
    <col min="3072" max="3072" width="4.3984375" style="129" customWidth="1"/>
    <col min="3073" max="3073" width="30.3984375" style="129" customWidth="1"/>
    <col min="3074" max="3074" width="35.59765625" style="129" bestFit="1" customWidth="1"/>
    <col min="3075" max="3075" width="13.296875" style="129" bestFit="1" customWidth="1"/>
    <col min="3076" max="3076" width="10.69921875" style="129" customWidth="1"/>
    <col min="3077" max="3077" width="12.59765625" style="129" customWidth="1"/>
    <col min="3078" max="3078" width="8.59765625" style="129" customWidth="1"/>
    <col min="3079" max="3079" width="17.296875" style="129" customWidth="1"/>
    <col min="3080" max="3080" width="3.09765625" style="129" customWidth="1"/>
    <col min="3081" max="3327" width="9.09765625" style="129"/>
    <col min="3328" max="3328" width="4.3984375" style="129" customWidth="1"/>
    <col min="3329" max="3329" width="30.3984375" style="129" customWidth="1"/>
    <col min="3330" max="3330" width="35.59765625" style="129" bestFit="1" customWidth="1"/>
    <col min="3331" max="3331" width="13.296875" style="129" bestFit="1" customWidth="1"/>
    <col min="3332" max="3332" width="10.69921875" style="129" customWidth="1"/>
    <col min="3333" max="3333" width="12.59765625" style="129" customWidth="1"/>
    <col min="3334" max="3334" width="8.59765625" style="129" customWidth="1"/>
    <col min="3335" max="3335" width="17.296875" style="129" customWidth="1"/>
    <col min="3336" max="3336" width="3.09765625" style="129" customWidth="1"/>
    <col min="3337" max="3583" width="9.09765625" style="129"/>
    <col min="3584" max="3584" width="4.3984375" style="129" customWidth="1"/>
    <col min="3585" max="3585" width="30.3984375" style="129" customWidth="1"/>
    <col min="3586" max="3586" width="35.59765625" style="129" bestFit="1" customWidth="1"/>
    <col min="3587" max="3587" width="13.296875" style="129" bestFit="1" customWidth="1"/>
    <col min="3588" max="3588" width="10.69921875" style="129" customWidth="1"/>
    <col min="3589" max="3589" width="12.59765625" style="129" customWidth="1"/>
    <col min="3590" max="3590" width="8.59765625" style="129" customWidth="1"/>
    <col min="3591" max="3591" width="17.296875" style="129" customWidth="1"/>
    <col min="3592" max="3592" width="3.09765625" style="129" customWidth="1"/>
    <col min="3593" max="3839" width="9.09765625" style="129"/>
    <col min="3840" max="3840" width="4.3984375" style="129" customWidth="1"/>
    <col min="3841" max="3841" width="30.3984375" style="129" customWidth="1"/>
    <col min="3842" max="3842" width="35.59765625" style="129" bestFit="1" customWidth="1"/>
    <col min="3843" max="3843" width="13.296875" style="129" bestFit="1" customWidth="1"/>
    <col min="3844" max="3844" width="10.69921875" style="129" customWidth="1"/>
    <col min="3845" max="3845" width="12.59765625" style="129" customWidth="1"/>
    <col min="3846" max="3846" width="8.59765625" style="129" customWidth="1"/>
    <col min="3847" max="3847" width="17.296875" style="129" customWidth="1"/>
    <col min="3848" max="3848" width="3.09765625" style="129" customWidth="1"/>
    <col min="3849" max="4095" width="9.09765625" style="129"/>
    <col min="4096" max="4096" width="4.3984375" style="129" customWidth="1"/>
    <col min="4097" max="4097" width="30.3984375" style="129" customWidth="1"/>
    <col min="4098" max="4098" width="35.59765625" style="129" bestFit="1" customWidth="1"/>
    <col min="4099" max="4099" width="13.296875" style="129" bestFit="1" customWidth="1"/>
    <col min="4100" max="4100" width="10.69921875" style="129" customWidth="1"/>
    <col min="4101" max="4101" width="12.59765625" style="129" customWidth="1"/>
    <col min="4102" max="4102" width="8.59765625" style="129" customWidth="1"/>
    <col min="4103" max="4103" width="17.296875" style="129" customWidth="1"/>
    <col min="4104" max="4104" width="3.09765625" style="129" customWidth="1"/>
    <col min="4105" max="4351" width="9.09765625" style="129"/>
    <col min="4352" max="4352" width="4.3984375" style="129" customWidth="1"/>
    <col min="4353" max="4353" width="30.3984375" style="129" customWidth="1"/>
    <col min="4354" max="4354" width="35.59765625" style="129" bestFit="1" customWidth="1"/>
    <col min="4355" max="4355" width="13.296875" style="129" bestFit="1" customWidth="1"/>
    <col min="4356" max="4356" width="10.69921875" style="129" customWidth="1"/>
    <col min="4357" max="4357" width="12.59765625" style="129" customWidth="1"/>
    <col min="4358" max="4358" width="8.59765625" style="129" customWidth="1"/>
    <col min="4359" max="4359" width="17.296875" style="129" customWidth="1"/>
    <col min="4360" max="4360" width="3.09765625" style="129" customWidth="1"/>
    <col min="4361" max="4607" width="9.09765625" style="129"/>
    <col min="4608" max="4608" width="4.3984375" style="129" customWidth="1"/>
    <col min="4609" max="4609" width="30.3984375" style="129" customWidth="1"/>
    <col min="4610" max="4610" width="35.59765625" style="129" bestFit="1" customWidth="1"/>
    <col min="4611" max="4611" width="13.296875" style="129" bestFit="1" customWidth="1"/>
    <col min="4612" max="4612" width="10.69921875" style="129" customWidth="1"/>
    <col min="4613" max="4613" width="12.59765625" style="129" customWidth="1"/>
    <col min="4614" max="4614" width="8.59765625" style="129" customWidth="1"/>
    <col min="4615" max="4615" width="17.296875" style="129" customWidth="1"/>
    <col min="4616" max="4616" width="3.09765625" style="129" customWidth="1"/>
    <col min="4617" max="4863" width="9.09765625" style="129"/>
    <col min="4864" max="4864" width="4.3984375" style="129" customWidth="1"/>
    <col min="4865" max="4865" width="30.3984375" style="129" customWidth="1"/>
    <col min="4866" max="4866" width="35.59765625" style="129" bestFit="1" customWidth="1"/>
    <col min="4867" max="4867" width="13.296875" style="129" bestFit="1" customWidth="1"/>
    <col min="4868" max="4868" width="10.69921875" style="129" customWidth="1"/>
    <col min="4869" max="4869" width="12.59765625" style="129" customWidth="1"/>
    <col min="4870" max="4870" width="8.59765625" style="129" customWidth="1"/>
    <col min="4871" max="4871" width="17.296875" style="129" customWidth="1"/>
    <col min="4872" max="4872" width="3.09765625" style="129" customWidth="1"/>
    <col min="4873" max="5119" width="9.09765625" style="129"/>
    <col min="5120" max="5120" width="4.3984375" style="129" customWidth="1"/>
    <col min="5121" max="5121" width="30.3984375" style="129" customWidth="1"/>
    <col min="5122" max="5122" width="35.59765625" style="129" bestFit="1" customWidth="1"/>
    <col min="5123" max="5123" width="13.296875" style="129" bestFit="1" customWidth="1"/>
    <col min="5124" max="5124" width="10.69921875" style="129" customWidth="1"/>
    <col min="5125" max="5125" width="12.59765625" style="129" customWidth="1"/>
    <col min="5126" max="5126" width="8.59765625" style="129" customWidth="1"/>
    <col min="5127" max="5127" width="17.296875" style="129" customWidth="1"/>
    <col min="5128" max="5128" width="3.09765625" style="129" customWidth="1"/>
    <col min="5129" max="5375" width="9.09765625" style="129"/>
    <col min="5376" max="5376" width="4.3984375" style="129" customWidth="1"/>
    <col min="5377" max="5377" width="30.3984375" style="129" customWidth="1"/>
    <col min="5378" max="5378" width="35.59765625" style="129" bestFit="1" customWidth="1"/>
    <col min="5379" max="5379" width="13.296875" style="129" bestFit="1" customWidth="1"/>
    <col min="5380" max="5380" width="10.69921875" style="129" customWidth="1"/>
    <col min="5381" max="5381" width="12.59765625" style="129" customWidth="1"/>
    <col min="5382" max="5382" width="8.59765625" style="129" customWidth="1"/>
    <col min="5383" max="5383" width="17.296875" style="129" customWidth="1"/>
    <col min="5384" max="5384" width="3.09765625" style="129" customWidth="1"/>
    <col min="5385" max="5631" width="9.09765625" style="129"/>
    <col min="5632" max="5632" width="4.3984375" style="129" customWidth="1"/>
    <col min="5633" max="5633" width="30.3984375" style="129" customWidth="1"/>
    <col min="5634" max="5634" width="35.59765625" style="129" bestFit="1" customWidth="1"/>
    <col min="5635" max="5635" width="13.296875" style="129" bestFit="1" customWidth="1"/>
    <col min="5636" max="5636" width="10.69921875" style="129" customWidth="1"/>
    <col min="5637" max="5637" width="12.59765625" style="129" customWidth="1"/>
    <col min="5638" max="5638" width="8.59765625" style="129" customWidth="1"/>
    <col min="5639" max="5639" width="17.296875" style="129" customWidth="1"/>
    <col min="5640" max="5640" width="3.09765625" style="129" customWidth="1"/>
    <col min="5641" max="5887" width="9.09765625" style="129"/>
    <col min="5888" max="5888" width="4.3984375" style="129" customWidth="1"/>
    <col min="5889" max="5889" width="30.3984375" style="129" customWidth="1"/>
    <col min="5890" max="5890" width="35.59765625" style="129" bestFit="1" customWidth="1"/>
    <col min="5891" max="5891" width="13.296875" style="129" bestFit="1" customWidth="1"/>
    <col min="5892" max="5892" width="10.69921875" style="129" customWidth="1"/>
    <col min="5893" max="5893" width="12.59765625" style="129" customWidth="1"/>
    <col min="5894" max="5894" width="8.59765625" style="129" customWidth="1"/>
    <col min="5895" max="5895" width="17.296875" style="129" customWidth="1"/>
    <col min="5896" max="5896" width="3.09765625" style="129" customWidth="1"/>
    <col min="5897" max="6143" width="9.09765625" style="129"/>
    <col min="6144" max="6144" width="4.3984375" style="129" customWidth="1"/>
    <col min="6145" max="6145" width="30.3984375" style="129" customWidth="1"/>
    <col min="6146" max="6146" width="35.59765625" style="129" bestFit="1" customWidth="1"/>
    <col min="6147" max="6147" width="13.296875" style="129" bestFit="1" customWidth="1"/>
    <col min="6148" max="6148" width="10.69921875" style="129" customWidth="1"/>
    <col min="6149" max="6149" width="12.59765625" style="129" customWidth="1"/>
    <col min="6150" max="6150" width="8.59765625" style="129" customWidth="1"/>
    <col min="6151" max="6151" width="17.296875" style="129" customWidth="1"/>
    <col min="6152" max="6152" width="3.09765625" style="129" customWidth="1"/>
    <col min="6153" max="6399" width="9.09765625" style="129"/>
    <col min="6400" max="6400" width="4.3984375" style="129" customWidth="1"/>
    <col min="6401" max="6401" width="30.3984375" style="129" customWidth="1"/>
    <col min="6402" max="6402" width="35.59765625" style="129" bestFit="1" customWidth="1"/>
    <col min="6403" max="6403" width="13.296875" style="129" bestFit="1" customWidth="1"/>
    <col min="6404" max="6404" width="10.69921875" style="129" customWidth="1"/>
    <col min="6405" max="6405" width="12.59765625" style="129" customWidth="1"/>
    <col min="6406" max="6406" width="8.59765625" style="129" customWidth="1"/>
    <col min="6407" max="6407" width="17.296875" style="129" customWidth="1"/>
    <col min="6408" max="6408" width="3.09765625" style="129" customWidth="1"/>
    <col min="6409" max="6655" width="9.09765625" style="129"/>
    <col min="6656" max="6656" width="4.3984375" style="129" customWidth="1"/>
    <col min="6657" max="6657" width="30.3984375" style="129" customWidth="1"/>
    <col min="6658" max="6658" width="35.59765625" style="129" bestFit="1" customWidth="1"/>
    <col min="6659" max="6659" width="13.296875" style="129" bestFit="1" customWidth="1"/>
    <col min="6660" max="6660" width="10.69921875" style="129" customWidth="1"/>
    <col min="6661" max="6661" width="12.59765625" style="129" customWidth="1"/>
    <col min="6662" max="6662" width="8.59765625" style="129" customWidth="1"/>
    <col min="6663" max="6663" width="17.296875" style="129" customWidth="1"/>
    <col min="6664" max="6664" width="3.09765625" style="129" customWidth="1"/>
    <col min="6665" max="6911" width="9.09765625" style="129"/>
    <col min="6912" max="6912" width="4.3984375" style="129" customWidth="1"/>
    <col min="6913" max="6913" width="30.3984375" style="129" customWidth="1"/>
    <col min="6914" max="6914" width="35.59765625" style="129" bestFit="1" customWidth="1"/>
    <col min="6915" max="6915" width="13.296875" style="129" bestFit="1" customWidth="1"/>
    <col min="6916" max="6916" width="10.69921875" style="129" customWidth="1"/>
    <col min="6917" max="6917" width="12.59765625" style="129" customWidth="1"/>
    <col min="6918" max="6918" width="8.59765625" style="129" customWidth="1"/>
    <col min="6919" max="6919" width="17.296875" style="129" customWidth="1"/>
    <col min="6920" max="6920" width="3.09765625" style="129" customWidth="1"/>
    <col min="6921" max="7167" width="9.09765625" style="129"/>
    <col min="7168" max="7168" width="4.3984375" style="129" customWidth="1"/>
    <col min="7169" max="7169" width="30.3984375" style="129" customWidth="1"/>
    <col min="7170" max="7170" width="35.59765625" style="129" bestFit="1" customWidth="1"/>
    <col min="7171" max="7171" width="13.296875" style="129" bestFit="1" customWidth="1"/>
    <col min="7172" max="7172" width="10.69921875" style="129" customWidth="1"/>
    <col min="7173" max="7173" width="12.59765625" style="129" customWidth="1"/>
    <col min="7174" max="7174" width="8.59765625" style="129" customWidth="1"/>
    <col min="7175" max="7175" width="17.296875" style="129" customWidth="1"/>
    <col min="7176" max="7176" width="3.09765625" style="129" customWidth="1"/>
    <col min="7177" max="7423" width="9.09765625" style="129"/>
    <col min="7424" max="7424" width="4.3984375" style="129" customWidth="1"/>
    <col min="7425" max="7425" width="30.3984375" style="129" customWidth="1"/>
    <col min="7426" max="7426" width="35.59765625" style="129" bestFit="1" customWidth="1"/>
    <col min="7427" max="7427" width="13.296875" style="129" bestFit="1" customWidth="1"/>
    <col min="7428" max="7428" width="10.69921875" style="129" customWidth="1"/>
    <col min="7429" max="7429" width="12.59765625" style="129" customWidth="1"/>
    <col min="7430" max="7430" width="8.59765625" style="129" customWidth="1"/>
    <col min="7431" max="7431" width="17.296875" style="129" customWidth="1"/>
    <col min="7432" max="7432" width="3.09765625" style="129" customWidth="1"/>
    <col min="7433" max="7679" width="9.09765625" style="129"/>
    <col min="7680" max="7680" width="4.3984375" style="129" customWidth="1"/>
    <col min="7681" max="7681" width="30.3984375" style="129" customWidth="1"/>
    <col min="7682" max="7682" width="35.59765625" style="129" bestFit="1" customWidth="1"/>
    <col min="7683" max="7683" width="13.296875" style="129" bestFit="1" customWidth="1"/>
    <col min="7684" max="7684" width="10.69921875" style="129" customWidth="1"/>
    <col min="7685" max="7685" width="12.59765625" style="129" customWidth="1"/>
    <col min="7686" max="7686" width="8.59765625" style="129" customWidth="1"/>
    <col min="7687" max="7687" width="17.296875" style="129" customWidth="1"/>
    <col min="7688" max="7688" width="3.09765625" style="129" customWidth="1"/>
    <col min="7689" max="7935" width="9.09765625" style="129"/>
    <col min="7936" max="7936" width="4.3984375" style="129" customWidth="1"/>
    <col min="7937" max="7937" width="30.3984375" style="129" customWidth="1"/>
    <col min="7938" max="7938" width="35.59765625" style="129" bestFit="1" customWidth="1"/>
    <col min="7939" max="7939" width="13.296875" style="129" bestFit="1" customWidth="1"/>
    <col min="7940" max="7940" width="10.69921875" style="129" customWidth="1"/>
    <col min="7941" max="7941" width="12.59765625" style="129" customWidth="1"/>
    <col min="7942" max="7942" width="8.59765625" style="129" customWidth="1"/>
    <col min="7943" max="7943" width="17.296875" style="129" customWidth="1"/>
    <col min="7944" max="7944" width="3.09765625" style="129" customWidth="1"/>
    <col min="7945" max="8191" width="9.09765625" style="129"/>
    <col min="8192" max="8192" width="4.3984375" style="129" customWidth="1"/>
    <col min="8193" max="8193" width="30.3984375" style="129" customWidth="1"/>
    <col min="8194" max="8194" width="35.59765625" style="129" bestFit="1" customWidth="1"/>
    <col min="8195" max="8195" width="13.296875" style="129" bestFit="1" customWidth="1"/>
    <col min="8196" max="8196" width="10.69921875" style="129" customWidth="1"/>
    <col min="8197" max="8197" width="12.59765625" style="129" customWidth="1"/>
    <col min="8198" max="8198" width="8.59765625" style="129" customWidth="1"/>
    <col min="8199" max="8199" width="17.296875" style="129" customWidth="1"/>
    <col min="8200" max="8200" width="3.09765625" style="129" customWidth="1"/>
    <col min="8201" max="8447" width="9.09765625" style="129"/>
    <col min="8448" max="8448" width="4.3984375" style="129" customWidth="1"/>
    <col min="8449" max="8449" width="30.3984375" style="129" customWidth="1"/>
    <col min="8450" max="8450" width="35.59765625" style="129" bestFit="1" customWidth="1"/>
    <col min="8451" max="8451" width="13.296875" style="129" bestFit="1" customWidth="1"/>
    <col min="8452" max="8452" width="10.69921875" style="129" customWidth="1"/>
    <col min="8453" max="8453" width="12.59765625" style="129" customWidth="1"/>
    <col min="8454" max="8454" width="8.59765625" style="129" customWidth="1"/>
    <col min="8455" max="8455" width="17.296875" style="129" customWidth="1"/>
    <col min="8456" max="8456" width="3.09765625" style="129" customWidth="1"/>
    <col min="8457" max="8703" width="9.09765625" style="129"/>
    <col min="8704" max="8704" width="4.3984375" style="129" customWidth="1"/>
    <col min="8705" max="8705" width="30.3984375" style="129" customWidth="1"/>
    <col min="8706" max="8706" width="35.59765625" style="129" bestFit="1" customWidth="1"/>
    <col min="8707" max="8707" width="13.296875" style="129" bestFit="1" customWidth="1"/>
    <col min="8708" max="8708" width="10.69921875" style="129" customWidth="1"/>
    <col min="8709" max="8709" width="12.59765625" style="129" customWidth="1"/>
    <col min="8710" max="8710" width="8.59765625" style="129" customWidth="1"/>
    <col min="8711" max="8711" width="17.296875" style="129" customWidth="1"/>
    <col min="8712" max="8712" width="3.09765625" style="129" customWidth="1"/>
    <col min="8713" max="8959" width="9.09765625" style="129"/>
    <col min="8960" max="8960" width="4.3984375" style="129" customWidth="1"/>
    <col min="8961" max="8961" width="30.3984375" style="129" customWidth="1"/>
    <col min="8962" max="8962" width="35.59765625" style="129" bestFit="1" customWidth="1"/>
    <col min="8963" max="8963" width="13.296875" style="129" bestFit="1" customWidth="1"/>
    <col min="8964" max="8964" width="10.69921875" style="129" customWidth="1"/>
    <col min="8965" max="8965" width="12.59765625" style="129" customWidth="1"/>
    <col min="8966" max="8966" width="8.59765625" style="129" customWidth="1"/>
    <col min="8967" max="8967" width="17.296875" style="129" customWidth="1"/>
    <col min="8968" max="8968" width="3.09765625" style="129" customWidth="1"/>
    <col min="8969" max="9215" width="9.09765625" style="129"/>
    <col min="9216" max="9216" width="4.3984375" style="129" customWidth="1"/>
    <col min="9217" max="9217" width="30.3984375" style="129" customWidth="1"/>
    <col min="9218" max="9218" width="35.59765625" style="129" bestFit="1" customWidth="1"/>
    <col min="9219" max="9219" width="13.296875" style="129" bestFit="1" customWidth="1"/>
    <col min="9220" max="9220" width="10.69921875" style="129" customWidth="1"/>
    <col min="9221" max="9221" width="12.59765625" style="129" customWidth="1"/>
    <col min="9222" max="9222" width="8.59765625" style="129" customWidth="1"/>
    <col min="9223" max="9223" width="17.296875" style="129" customWidth="1"/>
    <col min="9224" max="9224" width="3.09765625" style="129" customWidth="1"/>
    <col min="9225" max="9471" width="9.09765625" style="129"/>
    <col min="9472" max="9472" width="4.3984375" style="129" customWidth="1"/>
    <col min="9473" max="9473" width="30.3984375" style="129" customWidth="1"/>
    <col min="9474" max="9474" width="35.59765625" style="129" bestFit="1" customWidth="1"/>
    <col min="9475" max="9475" width="13.296875" style="129" bestFit="1" customWidth="1"/>
    <col min="9476" max="9476" width="10.69921875" style="129" customWidth="1"/>
    <col min="9477" max="9477" width="12.59765625" style="129" customWidth="1"/>
    <col min="9478" max="9478" width="8.59765625" style="129" customWidth="1"/>
    <col min="9479" max="9479" width="17.296875" style="129" customWidth="1"/>
    <col min="9480" max="9480" width="3.09765625" style="129" customWidth="1"/>
    <col min="9481" max="9727" width="9.09765625" style="129"/>
    <col min="9728" max="9728" width="4.3984375" style="129" customWidth="1"/>
    <col min="9729" max="9729" width="30.3984375" style="129" customWidth="1"/>
    <col min="9730" max="9730" width="35.59765625" style="129" bestFit="1" customWidth="1"/>
    <col min="9731" max="9731" width="13.296875" style="129" bestFit="1" customWidth="1"/>
    <col min="9732" max="9732" width="10.69921875" style="129" customWidth="1"/>
    <col min="9733" max="9733" width="12.59765625" style="129" customWidth="1"/>
    <col min="9734" max="9734" width="8.59765625" style="129" customWidth="1"/>
    <col min="9735" max="9735" width="17.296875" style="129" customWidth="1"/>
    <col min="9736" max="9736" width="3.09765625" style="129" customWidth="1"/>
    <col min="9737" max="9983" width="9.09765625" style="129"/>
    <col min="9984" max="9984" width="4.3984375" style="129" customWidth="1"/>
    <col min="9985" max="9985" width="30.3984375" style="129" customWidth="1"/>
    <col min="9986" max="9986" width="35.59765625" style="129" bestFit="1" customWidth="1"/>
    <col min="9987" max="9987" width="13.296875" style="129" bestFit="1" customWidth="1"/>
    <col min="9988" max="9988" width="10.69921875" style="129" customWidth="1"/>
    <col min="9989" max="9989" width="12.59765625" style="129" customWidth="1"/>
    <col min="9990" max="9990" width="8.59765625" style="129" customWidth="1"/>
    <col min="9991" max="9991" width="17.296875" style="129" customWidth="1"/>
    <col min="9992" max="9992" width="3.09765625" style="129" customWidth="1"/>
    <col min="9993" max="10239" width="9.09765625" style="129"/>
    <col min="10240" max="10240" width="4.3984375" style="129" customWidth="1"/>
    <col min="10241" max="10241" width="30.3984375" style="129" customWidth="1"/>
    <col min="10242" max="10242" width="35.59765625" style="129" bestFit="1" customWidth="1"/>
    <col min="10243" max="10243" width="13.296875" style="129" bestFit="1" customWidth="1"/>
    <col min="10244" max="10244" width="10.69921875" style="129" customWidth="1"/>
    <col min="10245" max="10245" width="12.59765625" style="129" customWidth="1"/>
    <col min="10246" max="10246" width="8.59765625" style="129" customWidth="1"/>
    <col min="10247" max="10247" width="17.296875" style="129" customWidth="1"/>
    <col min="10248" max="10248" width="3.09765625" style="129" customWidth="1"/>
    <col min="10249" max="10495" width="9.09765625" style="129"/>
    <col min="10496" max="10496" width="4.3984375" style="129" customWidth="1"/>
    <col min="10497" max="10497" width="30.3984375" style="129" customWidth="1"/>
    <col min="10498" max="10498" width="35.59765625" style="129" bestFit="1" customWidth="1"/>
    <col min="10499" max="10499" width="13.296875" style="129" bestFit="1" customWidth="1"/>
    <col min="10500" max="10500" width="10.69921875" style="129" customWidth="1"/>
    <col min="10501" max="10501" width="12.59765625" style="129" customWidth="1"/>
    <col min="10502" max="10502" width="8.59765625" style="129" customWidth="1"/>
    <col min="10503" max="10503" width="17.296875" style="129" customWidth="1"/>
    <col min="10504" max="10504" width="3.09765625" style="129" customWidth="1"/>
    <col min="10505" max="10751" width="9.09765625" style="129"/>
    <col min="10752" max="10752" width="4.3984375" style="129" customWidth="1"/>
    <col min="10753" max="10753" width="30.3984375" style="129" customWidth="1"/>
    <col min="10754" max="10754" width="35.59765625" style="129" bestFit="1" customWidth="1"/>
    <col min="10755" max="10755" width="13.296875" style="129" bestFit="1" customWidth="1"/>
    <col min="10756" max="10756" width="10.69921875" style="129" customWidth="1"/>
    <col min="10757" max="10757" width="12.59765625" style="129" customWidth="1"/>
    <col min="10758" max="10758" width="8.59765625" style="129" customWidth="1"/>
    <col min="10759" max="10759" width="17.296875" style="129" customWidth="1"/>
    <col min="10760" max="10760" width="3.09765625" style="129" customWidth="1"/>
    <col min="10761" max="11007" width="9.09765625" style="129"/>
    <col min="11008" max="11008" width="4.3984375" style="129" customWidth="1"/>
    <col min="11009" max="11009" width="30.3984375" style="129" customWidth="1"/>
    <col min="11010" max="11010" width="35.59765625" style="129" bestFit="1" customWidth="1"/>
    <col min="11011" max="11011" width="13.296875" style="129" bestFit="1" customWidth="1"/>
    <col min="11012" max="11012" width="10.69921875" style="129" customWidth="1"/>
    <col min="11013" max="11013" width="12.59765625" style="129" customWidth="1"/>
    <col min="11014" max="11014" width="8.59765625" style="129" customWidth="1"/>
    <col min="11015" max="11015" width="17.296875" style="129" customWidth="1"/>
    <col min="11016" max="11016" width="3.09765625" style="129" customWidth="1"/>
    <col min="11017" max="11263" width="9.09765625" style="129"/>
    <col min="11264" max="11264" width="4.3984375" style="129" customWidth="1"/>
    <col min="11265" max="11265" width="30.3984375" style="129" customWidth="1"/>
    <col min="11266" max="11266" width="35.59765625" style="129" bestFit="1" customWidth="1"/>
    <col min="11267" max="11267" width="13.296875" style="129" bestFit="1" customWidth="1"/>
    <col min="11268" max="11268" width="10.69921875" style="129" customWidth="1"/>
    <col min="11269" max="11269" width="12.59765625" style="129" customWidth="1"/>
    <col min="11270" max="11270" width="8.59765625" style="129" customWidth="1"/>
    <col min="11271" max="11271" width="17.296875" style="129" customWidth="1"/>
    <col min="11272" max="11272" width="3.09765625" style="129" customWidth="1"/>
    <col min="11273" max="11519" width="9.09765625" style="129"/>
    <col min="11520" max="11520" width="4.3984375" style="129" customWidth="1"/>
    <col min="11521" max="11521" width="30.3984375" style="129" customWidth="1"/>
    <col min="11522" max="11522" width="35.59765625" style="129" bestFit="1" customWidth="1"/>
    <col min="11523" max="11523" width="13.296875" style="129" bestFit="1" customWidth="1"/>
    <col min="11524" max="11524" width="10.69921875" style="129" customWidth="1"/>
    <col min="11525" max="11525" width="12.59765625" style="129" customWidth="1"/>
    <col min="11526" max="11526" width="8.59765625" style="129" customWidth="1"/>
    <col min="11527" max="11527" width="17.296875" style="129" customWidth="1"/>
    <col min="11528" max="11528" width="3.09765625" style="129" customWidth="1"/>
    <col min="11529" max="11775" width="9.09765625" style="129"/>
    <col min="11776" max="11776" width="4.3984375" style="129" customWidth="1"/>
    <col min="11777" max="11777" width="30.3984375" style="129" customWidth="1"/>
    <col min="11778" max="11778" width="35.59765625" style="129" bestFit="1" customWidth="1"/>
    <col min="11779" max="11779" width="13.296875" style="129" bestFit="1" customWidth="1"/>
    <col min="11780" max="11780" width="10.69921875" style="129" customWidth="1"/>
    <col min="11781" max="11781" width="12.59765625" style="129" customWidth="1"/>
    <col min="11782" max="11782" width="8.59765625" style="129" customWidth="1"/>
    <col min="11783" max="11783" width="17.296875" style="129" customWidth="1"/>
    <col min="11784" max="11784" width="3.09765625" style="129" customWidth="1"/>
    <col min="11785" max="12031" width="9.09765625" style="129"/>
    <col min="12032" max="12032" width="4.3984375" style="129" customWidth="1"/>
    <col min="12033" max="12033" width="30.3984375" style="129" customWidth="1"/>
    <col min="12034" max="12034" width="35.59765625" style="129" bestFit="1" customWidth="1"/>
    <col min="12035" max="12035" width="13.296875" style="129" bestFit="1" customWidth="1"/>
    <col min="12036" max="12036" width="10.69921875" style="129" customWidth="1"/>
    <col min="12037" max="12037" width="12.59765625" style="129" customWidth="1"/>
    <col min="12038" max="12038" width="8.59765625" style="129" customWidth="1"/>
    <col min="12039" max="12039" width="17.296875" style="129" customWidth="1"/>
    <col min="12040" max="12040" width="3.09765625" style="129" customWidth="1"/>
    <col min="12041" max="12287" width="9.09765625" style="129"/>
    <col min="12288" max="12288" width="4.3984375" style="129" customWidth="1"/>
    <col min="12289" max="12289" width="30.3984375" style="129" customWidth="1"/>
    <col min="12290" max="12290" width="35.59765625" style="129" bestFit="1" customWidth="1"/>
    <col min="12291" max="12291" width="13.296875" style="129" bestFit="1" customWidth="1"/>
    <col min="12292" max="12292" width="10.69921875" style="129" customWidth="1"/>
    <col min="12293" max="12293" width="12.59765625" style="129" customWidth="1"/>
    <col min="12294" max="12294" width="8.59765625" style="129" customWidth="1"/>
    <col min="12295" max="12295" width="17.296875" style="129" customWidth="1"/>
    <col min="12296" max="12296" width="3.09765625" style="129" customWidth="1"/>
    <col min="12297" max="12543" width="9.09765625" style="129"/>
    <col min="12544" max="12544" width="4.3984375" style="129" customWidth="1"/>
    <col min="12545" max="12545" width="30.3984375" style="129" customWidth="1"/>
    <col min="12546" max="12546" width="35.59765625" style="129" bestFit="1" customWidth="1"/>
    <col min="12547" max="12547" width="13.296875" style="129" bestFit="1" customWidth="1"/>
    <col min="12548" max="12548" width="10.69921875" style="129" customWidth="1"/>
    <col min="12549" max="12549" width="12.59765625" style="129" customWidth="1"/>
    <col min="12550" max="12550" width="8.59765625" style="129" customWidth="1"/>
    <col min="12551" max="12551" width="17.296875" style="129" customWidth="1"/>
    <col min="12552" max="12552" width="3.09765625" style="129" customWidth="1"/>
    <col min="12553" max="12799" width="9.09765625" style="129"/>
    <col min="12800" max="12800" width="4.3984375" style="129" customWidth="1"/>
    <col min="12801" max="12801" width="30.3984375" style="129" customWidth="1"/>
    <col min="12802" max="12802" width="35.59765625" style="129" bestFit="1" customWidth="1"/>
    <col min="12803" max="12803" width="13.296875" style="129" bestFit="1" customWidth="1"/>
    <col min="12804" max="12804" width="10.69921875" style="129" customWidth="1"/>
    <col min="12805" max="12805" width="12.59765625" style="129" customWidth="1"/>
    <col min="12806" max="12806" width="8.59765625" style="129" customWidth="1"/>
    <col min="12807" max="12807" width="17.296875" style="129" customWidth="1"/>
    <col min="12808" max="12808" width="3.09765625" style="129" customWidth="1"/>
    <col min="12809" max="13055" width="9.09765625" style="129"/>
    <col min="13056" max="13056" width="4.3984375" style="129" customWidth="1"/>
    <col min="13057" max="13057" width="30.3984375" style="129" customWidth="1"/>
    <col min="13058" max="13058" width="35.59765625" style="129" bestFit="1" customWidth="1"/>
    <col min="13059" max="13059" width="13.296875" style="129" bestFit="1" customWidth="1"/>
    <col min="13060" max="13060" width="10.69921875" style="129" customWidth="1"/>
    <col min="13061" max="13061" width="12.59765625" style="129" customWidth="1"/>
    <col min="13062" max="13062" width="8.59765625" style="129" customWidth="1"/>
    <col min="13063" max="13063" width="17.296875" style="129" customWidth="1"/>
    <col min="13064" max="13064" width="3.09765625" style="129" customWidth="1"/>
    <col min="13065" max="13311" width="9.09765625" style="129"/>
    <col min="13312" max="13312" width="4.3984375" style="129" customWidth="1"/>
    <col min="13313" max="13313" width="30.3984375" style="129" customWidth="1"/>
    <col min="13314" max="13314" width="35.59765625" style="129" bestFit="1" customWidth="1"/>
    <col min="13315" max="13315" width="13.296875" style="129" bestFit="1" customWidth="1"/>
    <col min="13316" max="13316" width="10.69921875" style="129" customWidth="1"/>
    <col min="13317" max="13317" width="12.59765625" style="129" customWidth="1"/>
    <col min="13318" max="13318" width="8.59765625" style="129" customWidth="1"/>
    <col min="13319" max="13319" width="17.296875" style="129" customWidth="1"/>
    <col min="13320" max="13320" width="3.09765625" style="129" customWidth="1"/>
    <col min="13321" max="13567" width="9.09765625" style="129"/>
    <col min="13568" max="13568" width="4.3984375" style="129" customWidth="1"/>
    <col min="13569" max="13569" width="30.3984375" style="129" customWidth="1"/>
    <col min="13570" max="13570" width="35.59765625" style="129" bestFit="1" customWidth="1"/>
    <col min="13571" max="13571" width="13.296875" style="129" bestFit="1" customWidth="1"/>
    <col min="13572" max="13572" width="10.69921875" style="129" customWidth="1"/>
    <col min="13573" max="13573" width="12.59765625" style="129" customWidth="1"/>
    <col min="13574" max="13574" width="8.59765625" style="129" customWidth="1"/>
    <col min="13575" max="13575" width="17.296875" style="129" customWidth="1"/>
    <col min="13576" max="13576" width="3.09765625" style="129" customWidth="1"/>
    <col min="13577" max="13823" width="9.09765625" style="129"/>
    <col min="13824" max="13824" width="4.3984375" style="129" customWidth="1"/>
    <col min="13825" max="13825" width="30.3984375" style="129" customWidth="1"/>
    <col min="13826" max="13826" width="35.59765625" style="129" bestFit="1" customWidth="1"/>
    <col min="13827" max="13827" width="13.296875" style="129" bestFit="1" customWidth="1"/>
    <col min="13828" max="13828" width="10.69921875" style="129" customWidth="1"/>
    <col min="13829" max="13829" width="12.59765625" style="129" customWidth="1"/>
    <col min="13830" max="13830" width="8.59765625" style="129" customWidth="1"/>
    <col min="13831" max="13831" width="17.296875" style="129" customWidth="1"/>
    <col min="13832" max="13832" width="3.09765625" style="129" customWidth="1"/>
    <col min="13833" max="14079" width="9.09765625" style="129"/>
    <col min="14080" max="14080" width="4.3984375" style="129" customWidth="1"/>
    <col min="14081" max="14081" width="30.3984375" style="129" customWidth="1"/>
    <col min="14082" max="14082" width="35.59765625" style="129" bestFit="1" customWidth="1"/>
    <col min="14083" max="14083" width="13.296875" style="129" bestFit="1" customWidth="1"/>
    <col min="14084" max="14084" width="10.69921875" style="129" customWidth="1"/>
    <col min="14085" max="14085" width="12.59765625" style="129" customWidth="1"/>
    <col min="14086" max="14086" width="8.59765625" style="129" customWidth="1"/>
    <col min="14087" max="14087" width="17.296875" style="129" customWidth="1"/>
    <col min="14088" max="14088" width="3.09765625" style="129" customWidth="1"/>
    <col min="14089" max="14335" width="9.09765625" style="129"/>
    <col min="14336" max="14336" width="4.3984375" style="129" customWidth="1"/>
    <col min="14337" max="14337" width="30.3984375" style="129" customWidth="1"/>
    <col min="14338" max="14338" width="35.59765625" style="129" bestFit="1" customWidth="1"/>
    <col min="14339" max="14339" width="13.296875" style="129" bestFit="1" customWidth="1"/>
    <col min="14340" max="14340" width="10.69921875" style="129" customWidth="1"/>
    <col min="14341" max="14341" width="12.59765625" style="129" customWidth="1"/>
    <col min="14342" max="14342" width="8.59765625" style="129" customWidth="1"/>
    <col min="14343" max="14343" width="17.296875" style="129" customWidth="1"/>
    <col min="14344" max="14344" width="3.09765625" style="129" customWidth="1"/>
    <col min="14345" max="14591" width="9.09765625" style="129"/>
    <col min="14592" max="14592" width="4.3984375" style="129" customWidth="1"/>
    <col min="14593" max="14593" width="30.3984375" style="129" customWidth="1"/>
    <col min="14594" max="14594" width="35.59765625" style="129" bestFit="1" customWidth="1"/>
    <col min="14595" max="14595" width="13.296875" style="129" bestFit="1" customWidth="1"/>
    <col min="14596" max="14596" width="10.69921875" style="129" customWidth="1"/>
    <col min="14597" max="14597" width="12.59765625" style="129" customWidth="1"/>
    <col min="14598" max="14598" width="8.59765625" style="129" customWidth="1"/>
    <col min="14599" max="14599" width="17.296875" style="129" customWidth="1"/>
    <col min="14600" max="14600" width="3.09765625" style="129" customWidth="1"/>
    <col min="14601" max="14847" width="9.09765625" style="129"/>
    <col min="14848" max="14848" width="4.3984375" style="129" customWidth="1"/>
    <col min="14849" max="14849" width="30.3984375" style="129" customWidth="1"/>
    <col min="14850" max="14850" width="35.59765625" style="129" bestFit="1" customWidth="1"/>
    <col min="14851" max="14851" width="13.296875" style="129" bestFit="1" customWidth="1"/>
    <col min="14852" max="14852" width="10.69921875" style="129" customWidth="1"/>
    <col min="14853" max="14853" width="12.59765625" style="129" customWidth="1"/>
    <col min="14854" max="14854" width="8.59765625" style="129" customWidth="1"/>
    <col min="14855" max="14855" width="17.296875" style="129" customWidth="1"/>
    <col min="14856" max="14856" width="3.09765625" style="129" customWidth="1"/>
    <col min="14857" max="15103" width="9.09765625" style="129"/>
    <col min="15104" max="15104" width="4.3984375" style="129" customWidth="1"/>
    <col min="15105" max="15105" width="30.3984375" style="129" customWidth="1"/>
    <col min="15106" max="15106" width="35.59765625" style="129" bestFit="1" customWidth="1"/>
    <col min="15107" max="15107" width="13.296875" style="129" bestFit="1" customWidth="1"/>
    <col min="15108" max="15108" width="10.69921875" style="129" customWidth="1"/>
    <col min="15109" max="15109" width="12.59765625" style="129" customWidth="1"/>
    <col min="15110" max="15110" width="8.59765625" style="129" customWidth="1"/>
    <col min="15111" max="15111" width="17.296875" style="129" customWidth="1"/>
    <col min="15112" max="15112" width="3.09765625" style="129" customWidth="1"/>
    <col min="15113" max="15359" width="9.09765625" style="129"/>
    <col min="15360" max="15360" width="4.3984375" style="129" customWidth="1"/>
    <col min="15361" max="15361" width="30.3984375" style="129" customWidth="1"/>
    <col min="15362" max="15362" width="35.59765625" style="129" bestFit="1" customWidth="1"/>
    <col min="15363" max="15363" width="13.296875" style="129" bestFit="1" customWidth="1"/>
    <col min="15364" max="15364" width="10.69921875" style="129" customWidth="1"/>
    <col min="15365" max="15365" width="12.59765625" style="129" customWidth="1"/>
    <col min="15366" max="15366" width="8.59765625" style="129" customWidth="1"/>
    <col min="15367" max="15367" width="17.296875" style="129" customWidth="1"/>
    <col min="15368" max="15368" width="3.09765625" style="129" customWidth="1"/>
    <col min="15369" max="15615" width="9.09765625" style="129"/>
    <col min="15616" max="15616" width="4.3984375" style="129" customWidth="1"/>
    <col min="15617" max="15617" width="30.3984375" style="129" customWidth="1"/>
    <col min="15618" max="15618" width="35.59765625" style="129" bestFit="1" customWidth="1"/>
    <col min="15619" max="15619" width="13.296875" style="129" bestFit="1" customWidth="1"/>
    <col min="15620" max="15620" width="10.69921875" style="129" customWidth="1"/>
    <col min="15621" max="15621" width="12.59765625" style="129" customWidth="1"/>
    <col min="15622" max="15622" width="8.59765625" style="129" customWidth="1"/>
    <col min="15623" max="15623" width="17.296875" style="129" customWidth="1"/>
    <col min="15624" max="15624" width="3.09765625" style="129" customWidth="1"/>
    <col min="15625" max="15871" width="9.09765625" style="129"/>
    <col min="15872" max="15872" width="4.3984375" style="129" customWidth="1"/>
    <col min="15873" max="15873" width="30.3984375" style="129" customWidth="1"/>
    <col min="15874" max="15874" width="35.59765625" style="129" bestFit="1" customWidth="1"/>
    <col min="15875" max="15875" width="13.296875" style="129" bestFit="1" customWidth="1"/>
    <col min="15876" max="15876" width="10.69921875" style="129" customWidth="1"/>
    <col min="15877" max="15877" width="12.59765625" style="129" customWidth="1"/>
    <col min="15878" max="15878" width="8.59765625" style="129" customWidth="1"/>
    <col min="15879" max="15879" width="17.296875" style="129" customWidth="1"/>
    <col min="15880" max="15880" width="3.09765625" style="129" customWidth="1"/>
    <col min="15881" max="16127" width="9.09765625" style="129"/>
    <col min="16128" max="16128" width="4.3984375" style="129" customWidth="1"/>
    <col min="16129" max="16129" width="30.3984375" style="129" customWidth="1"/>
    <col min="16130" max="16130" width="35.59765625" style="129" bestFit="1" customWidth="1"/>
    <col min="16131" max="16131" width="13.296875" style="129" bestFit="1" customWidth="1"/>
    <col min="16132" max="16132" width="10.69921875" style="129" customWidth="1"/>
    <col min="16133" max="16133" width="12.59765625" style="129" customWidth="1"/>
    <col min="16134" max="16134" width="8.59765625" style="129" customWidth="1"/>
    <col min="16135" max="16135" width="17.296875" style="129" customWidth="1"/>
    <col min="16136" max="16136" width="3.09765625" style="129" customWidth="1"/>
    <col min="16137" max="16384" width="9.09765625" style="129"/>
  </cols>
  <sheetData>
    <row r="1" spans="1:8" x14ac:dyDescent="0.35">
      <c r="A1" s="251" t="s">
        <v>0</v>
      </c>
      <c r="B1" s="251"/>
      <c r="C1" s="251"/>
      <c r="D1" s="251"/>
      <c r="E1" s="251"/>
      <c r="F1" s="251"/>
    </row>
    <row r="2" spans="1:8" ht="15.7" customHeight="1" x14ac:dyDescent="0.35">
      <c r="B2" s="130" t="s">
        <v>420</v>
      </c>
    </row>
    <row r="3" spans="1:8" ht="15.7" customHeight="1" x14ac:dyDescent="0.35">
      <c r="B3" s="130"/>
    </row>
    <row r="4" spans="1:8" x14ac:dyDescent="0.35">
      <c r="A4" s="133"/>
      <c r="C4" s="134" t="s">
        <v>2</v>
      </c>
      <c r="D4" s="134" t="s">
        <v>3</v>
      </c>
      <c r="E4" s="134" t="s">
        <v>4</v>
      </c>
      <c r="F4" s="135" t="s">
        <v>5</v>
      </c>
    </row>
    <row r="5" spans="1:8" x14ac:dyDescent="0.35">
      <c r="A5" s="133" t="s">
        <v>269</v>
      </c>
      <c r="C5" s="143"/>
      <c r="D5" s="143"/>
      <c r="E5" s="143"/>
      <c r="G5" s="139"/>
    </row>
    <row r="6" spans="1:8" x14ac:dyDescent="0.35">
      <c r="A6" s="136" t="s">
        <v>141</v>
      </c>
      <c r="B6" s="129" t="s">
        <v>142</v>
      </c>
      <c r="C6" s="144">
        <v>61.6</v>
      </c>
      <c r="D6" s="144"/>
      <c r="E6" s="144">
        <v>61.6</v>
      </c>
      <c r="F6" s="132">
        <v>203373</v>
      </c>
      <c r="G6" s="139"/>
    </row>
    <row r="7" spans="1:8" x14ac:dyDescent="0.35">
      <c r="A7" s="136" t="s">
        <v>146</v>
      </c>
      <c r="B7" s="129" t="s">
        <v>421</v>
      </c>
      <c r="C7" s="143">
        <v>14.9</v>
      </c>
      <c r="D7" s="143">
        <v>1</v>
      </c>
      <c r="E7" s="143">
        <f>SUM(C7:D7)</f>
        <v>15.9</v>
      </c>
      <c r="F7" s="132" t="s">
        <v>131</v>
      </c>
      <c r="G7" s="139"/>
    </row>
    <row r="8" spans="1:8" x14ac:dyDescent="0.35">
      <c r="A8" s="136" t="s">
        <v>214</v>
      </c>
      <c r="B8" s="129" t="s">
        <v>215</v>
      </c>
      <c r="C8" s="143">
        <v>137.02000000000001</v>
      </c>
      <c r="D8" s="143">
        <v>27.4</v>
      </c>
      <c r="E8" s="143">
        <v>164.42</v>
      </c>
      <c r="F8" s="132">
        <v>203377</v>
      </c>
      <c r="H8" s="129" t="s">
        <v>24</v>
      </c>
    </row>
    <row r="9" spans="1:8" x14ac:dyDescent="0.35">
      <c r="C9" s="142">
        <f>SUM(C6:C8)</f>
        <v>213.52</v>
      </c>
      <c r="D9" s="142">
        <f>SUM(D6:D8)</f>
        <v>28.4</v>
      </c>
      <c r="E9" s="142">
        <f>SUM(E6:E8)</f>
        <v>241.92</v>
      </c>
    </row>
    <row r="10" spans="1:8" x14ac:dyDescent="0.35">
      <c r="C10" s="152"/>
      <c r="D10" s="152"/>
      <c r="E10" s="152"/>
      <c r="G10" s="139"/>
    </row>
    <row r="11" spans="1:8" x14ac:dyDescent="0.35">
      <c r="A11" s="133" t="s">
        <v>287</v>
      </c>
      <c r="C11" s="143"/>
      <c r="D11" s="143"/>
      <c r="E11" s="143"/>
    </row>
    <row r="12" spans="1:8" x14ac:dyDescent="0.35">
      <c r="A12" s="136" t="s">
        <v>168</v>
      </c>
      <c r="B12" s="129" t="s">
        <v>422</v>
      </c>
      <c r="C12" s="143">
        <v>111.56</v>
      </c>
      <c r="D12" s="143"/>
      <c r="E12" s="143">
        <v>111.56</v>
      </c>
      <c r="F12" s="132">
        <v>203372</v>
      </c>
      <c r="G12" s="139"/>
    </row>
    <row r="13" spans="1:8" x14ac:dyDescent="0.35">
      <c r="A13" s="136" t="s">
        <v>208</v>
      </c>
      <c r="B13" s="129" t="s">
        <v>209</v>
      </c>
      <c r="C13" s="143">
        <v>10</v>
      </c>
      <c r="D13" s="143">
        <v>2</v>
      </c>
      <c r="E13" s="147">
        <v>12</v>
      </c>
      <c r="F13" s="132" t="s">
        <v>8</v>
      </c>
      <c r="G13" s="139"/>
    </row>
    <row r="14" spans="1:8" x14ac:dyDescent="0.35">
      <c r="A14" s="136" t="s">
        <v>423</v>
      </c>
      <c r="B14" s="129" t="s">
        <v>424</v>
      </c>
      <c r="C14" s="143">
        <v>8.32</v>
      </c>
      <c r="D14" s="143">
        <v>1.66</v>
      </c>
      <c r="E14" s="147">
        <v>9.98</v>
      </c>
      <c r="F14" s="132" t="s">
        <v>131</v>
      </c>
      <c r="G14" s="139"/>
    </row>
    <row r="15" spans="1:8" x14ac:dyDescent="0.35">
      <c r="A15" s="149"/>
      <c r="B15" s="150"/>
      <c r="C15" s="142">
        <f>SUM(C12:C14)</f>
        <v>129.88</v>
      </c>
      <c r="D15" s="142">
        <f>SUM(D12:D14)</f>
        <v>3.66</v>
      </c>
      <c r="E15" s="142">
        <f>SUM(E12:E14)</f>
        <v>133.54</v>
      </c>
      <c r="G15" s="139"/>
    </row>
    <row r="16" spans="1:8" x14ac:dyDescent="0.35">
      <c r="A16" s="149"/>
      <c r="B16" s="150"/>
      <c r="C16" s="152"/>
      <c r="D16" s="152"/>
      <c r="E16" s="152"/>
    </row>
    <row r="17" spans="1:7" x14ac:dyDescent="0.35">
      <c r="A17" s="133" t="s">
        <v>298</v>
      </c>
      <c r="C17" s="152"/>
      <c r="D17" s="152"/>
      <c r="E17" s="152"/>
    </row>
    <row r="18" spans="1:7" x14ac:dyDescent="0.35">
      <c r="A18" s="136" t="s">
        <v>425</v>
      </c>
      <c r="B18" s="129" t="s">
        <v>426</v>
      </c>
      <c r="C18" s="152">
        <v>290</v>
      </c>
      <c r="D18" s="152">
        <v>58</v>
      </c>
      <c r="E18" s="152">
        <v>348</v>
      </c>
      <c r="F18" s="132">
        <v>203378</v>
      </c>
    </row>
    <row r="19" spans="1:7" x14ac:dyDescent="0.35">
      <c r="A19" s="133"/>
      <c r="C19" s="142">
        <f>SUM(C18:C18)</f>
        <v>290</v>
      </c>
      <c r="D19" s="142">
        <f>SUM(D18:D18)</f>
        <v>58</v>
      </c>
      <c r="E19" s="142">
        <f>SUM(C19:D19)</f>
        <v>348</v>
      </c>
    </row>
    <row r="20" spans="1:7" x14ac:dyDescent="0.35">
      <c r="A20" s="136"/>
      <c r="C20" s="140"/>
      <c r="D20" s="140"/>
      <c r="E20" s="140"/>
    </row>
    <row r="21" spans="1:7" x14ac:dyDescent="0.35">
      <c r="A21" s="158" t="s">
        <v>309</v>
      </c>
      <c r="B21" s="149"/>
      <c r="C21" s="140"/>
      <c r="D21" s="140"/>
      <c r="E21" s="140"/>
    </row>
    <row r="22" spans="1:7" x14ac:dyDescent="0.35">
      <c r="A22" s="136" t="s">
        <v>191</v>
      </c>
      <c r="B22" s="129" t="s">
        <v>427</v>
      </c>
      <c r="C22" s="140">
        <v>290</v>
      </c>
      <c r="D22" s="140">
        <v>58</v>
      </c>
      <c r="E22" s="140">
        <v>348</v>
      </c>
      <c r="F22" s="132">
        <v>203375</v>
      </c>
    </row>
    <row r="23" spans="1:7" x14ac:dyDescent="0.35">
      <c r="A23" s="154"/>
      <c r="B23" s="149"/>
      <c r="C23" s="142">
        <f>SUM(C20:C22)</f>
        <v>290</v>
      </c>
      <c r="D23" s="142">
        <f>SUM(D20:D22)</f>
        <v>58</v>
      </c>
      <c r="E23" s="142">
        <f>SUM(E20:E22)</f>
        <v>348</v>
      </c>
      <c r="G23" s="139"/>
    </row>
    <row r="24" spans="1:7" x14ac:dyDescent="0.35">
      <c r="A24" s="154"/>
      <c r="B24" s="149"/>
      <c r="C24" s="152"/>
      <c r="D24" s="152"/>
      <c r="E24" s="152"/>
      <c r="G24" s="139"/>
    </row>
    <row r="25" spans="1:7" x14ac:dyDescent="0.35">
      <c r="A25" s="133" t="s">
        <v>314</v>
      </c>
      <c r="C25" s="152"/>
      <c r="D25" s="152"/>
      <c r="E25" s="152"/>
    </row>
    <row r="26" spans="1:7" x14ac:dyDescent="0.35">
      <c r="A26" s="163" t="s">
        <v>105</v>
      </c>
      <c r="B26" s="164" t="s">
        <v>428</v>
      </c>
      <c r="C26" s="162">
        <v>11955.23</v>
      </c>
      <c r="D26" s="162"/>
      <c r="E26" s="162">
        <v>11955.23</v>
      </c>
      <c r="F26" s="132" t="s">
        <v>194</v>
      </c>
    </row>
    <row r="27" spans="1:7" x14ac:dyDescent="0.35">
      <c r="A27" s="163" t="s">
        <v>108</v>
      </c>
      <c r="B27" s="164" t="s">
        <v>429</v>
      </c>
      <c r="C27" s="162">
        <v>3277.03</v>
      </c>
      <c r="D27" s="162"/>
      <c r="E27" s="162">
        <v>3277.03</v>
      </c>
      <c r="F27" s="132">
        <v>203376</v>
      </c>
    </row>
    <row r="28" spans="1:7" x14ac:dyDescent="0.35">
      <c r="A28" s="163" t="s">
        <v>110</v>
      </c>
      <c r="B28" s="164" t="s">
        <v>430</v>
      </c>
      <c r="C28" s="162">
        <v>4285.99</v>
      </c>
      <c r="D28" s="162"/>
      <c r="E28" s="162">
        <v>4285.99</v>
      </c>
      <c r="F28" s="132">
        <v>203374</v>
      </c>
      <c r="G28" s="139"/>
    </row>
    <row r="29" spans="1:7" x14ac:dyDescent="0.35">
      <c r="C29" s="142">
        <f>SUM(C26:C28)</f>
        <v>19518.25</v>
      </c>
      <c r="D29" s="142">
        <v>0</v>
      </c>
      <c r="E29" s="142">
        <f>SUM(E26:E28)</f>
        <v>19518.25</v>
      </c>
      <c r="G29" s="139"/>
    </row>
    <row r="30" spans="1:7" x14ac:dyDescent="0.35">
      <c r="A30" s="169"/>
      <c r="B30" s="171"/>
      <c r="C30" s="144"/>
    </row>
    <row r="31" spans="1:7" x14ac:dyDescent="0.35">
      <c r="A31" s="169"/>
      <c r="B31" s="167" t="s">
        <v>112</v>
      </c>
      <c r="C31" s="142">
        <f>C38+C9+C15+C19+C23+C29</f>
        <v>20441.650000000001</v>
      </c>
      <c r="D31" s="142">
        <f>D9+D15+D19+D23+D29</f>
        <v>148.06</v>
      </c>
      <c r="E31" s="142">
        <f>E9+E15+E19+E23+E29</f>
        <v>20589.71</v>
      </c>
    </row>
    <row r="32" spans="1:7" x14ac:dyDescent="0.35">
      <c r="A32" s="169"/>
      <c r="B32" s="168"/>
      <c r="C32" s="152"/>
      <c r="D32" s="152"/>
      <c r="E32" s="152"/>
    </row>
    <row r="33" spans="1:7" x14ac:dyDescent="0.35">
      <c r="A33" s="169"/>
      <c r="B33" s="168"/>
      <c r="C33" s="152"/>
      <c r="D33" s="152"/>
      <c r="E33" s="152"/>
    </row>
    <row r="34" spans="1:7" x14ac:dyDescent="0.35">
      <c r="A34" s="172"/>
    </row>
    <row r="37" spans="1:7" x14ac:dyDescent="0.35">
      <c r="G37" s="139"/>
    </row>
    <row r="38" spans="1:7" x14ac:dyDescent="0.35">
      <c r="F38" s="165"/>
      <c r="G38" s="139"/>
    </row>
    <row r="39" spans="1:7" x14ac:dyDescent="0.35">
      <c r="F39" s="165"/>
    </row>
    <row r="40" spans="1:7" x14ac:dyDescent="0.35">
      <c r="F40" s="165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workbookViewId="0">
      <selection activeCell="G23" sqref="G23"/>
    </sheetView>
  </sheetViews>
  <sheetFormatPr defaultRowHeight="14.4" x14ac:dyDescent="0.3"/>
  <cols>
    <col min="1" max="1" width="30.3984375" style="95" customWidth="1"/>
    <col min="2" max="2" width="38.296875" style="95" customWidth="1"/>
    <col min="3" max="3" width="13.3984375" style="97" bestFit="1" customWidth="1"/>
    <col min="4" max="4" width="12" style="97" bestFit="1" customWidth="1"/>
    <col min="5" max="5" width="13.296875" style="97" bestFit="1" customWidth="1"/>
    <col min="6" max="6" width="10.59765625" style="98" bestFit="1" customWidth="1"/>
    <col min="7" max="7" width="17.296875" style="94" customWidth="1"/>
    <col min="8" max="8" width="3.09765625" style="95" customWidth="1"/>
    <col min="9" max="255" width="9.09765625" style="95"/>
    <col min="256" max="256" width="4.3984375" style="95" customWidth="1"/>
    <col min="257" max="257" width="30.3984375" style="95" customWidth="1"/>
    <col min="258" max="258" width="38.296875" style="95" customWidth="1"/>
    <col min="259" max="259" width="13.3984375" style="95" bestFit="1" customWidth="1"/>
    <col min="260" max="260" width="12" style="95" bestFit="1" customWidth="1"/>
    <col min="261" max="261" width="13.296875" style="95" bestFit="1" customWidth="1"/>
    <col min="262" max="262" width="10.59765625" style="95" bestFit="1" customWidth="1"/>
    <col min="263" max="263" width="17.296875" style="95" customWidth="1"/>
    <col min="264" max="264" width="3.09765625" style="95" customWidth="1"/>
    <col min="265" max="511" width="9.09765625" style="95"/>
    <col min="512" max="512" width="4.3984375" style="95" customWidth="1"/>
    <col min="513" max="513" width="30.3984375" style="95" customWidth="1"/>
    <col min="514" max="514" width="38.296875" style="95" customWidth="1"/>
    <col min="515" max="515" width="13.3984375" style="95" bestFit="1" customWidth="1"/>
    <col min="516" max="516" width="12" style="95" bestFit="1" customWidth="1"/>
    <col min="517" max="517" width="13.296875" style="95" bestFit="1" customWidth="1"/>
    <col min="518" max="518" width="10.59765625" style="95" bestFit="1" customWidth="1"/>
    <col min="519" max="519" width="17.296875" style="95" customWidth="1"/>
    <col min="520" max="520" width="3.09765625" style="95" customWidth="1"/>
    <col min="521" max="767" width="9.09765625" style="95"/>
    <col min="768" max="768" width="4.3984375" style="95" customWidth="1"/>
    <col min="769" max="769" width="30.3984375" style="95" customWidth="1"/>
    <col min="770" max="770" width="38.296875" style="95" customWidth="1"/>
    <col min="771" max="771" width="13.3984375" style="95" bestFit="1" customWidth="1"/>
    <col min="772" max="772" width="12" style="95" bestFit="1" customWidth="1"/>
    <col min="773" max="773" width="13.296875" style="95" bestFit="1" customWidth="1"/>
    <col min="774" max="774" width="10.59765625" style="95" bestFit="1" customWidth="1"/>
    <col min="775" max="775" width="17.296875" style="95" customWidth="1"/>
    <col min="776" max="776" width="3.09765625" style="95" customWidth="1"/>
    <col min="777" max="1023" width="9.09765625" style="95"/>
    <col min="1024" max="1024" width="4.3984375" style="95" customWidth="1"/>
    <col min="1025" max="1025" width="30.3984375" style="95" customWidth="1"/>
    <col min="1026" max="1026" width="38.296875" style="95" customWidth="1"/>
    <col min="1027" max="1027" width="13.3984375" style="95" bestFit="1" customWidth="1"/>
    <col min="1028" max="1028" width="12" style="95" bestFit="1" customWidth="1"/>
    <col min="1029" max="1029" width="13.296875" style="95" bestFit="1" customWidth="1"/>
    <col min="1030" max="1030" width="10.59765625" style="95" bestFit="1" customWidth="1"/>
    <col min="1031" max="1031" width="17.296875" style="95" customWidth="1"/>
    <col min="1032" max="1032" width="3.09765625" style="95" customWidth="1"/>
    <col min="1033" max="1279" width="9.09765625" style="95"/>
    <col min="1280" max="1280" width="4.3984375" style="95" customWidth="1"/>
    <col min="1281" max="1281" width="30.3984375" style="95" customWidth="1"/>
    <col min="1282" max="1282" width="38.296875" style="95" customWidth="1"/>
    <col min="1283" max="1283" width="13.3984375" style="95" bestFit="1" customWidth="1"/>
    <col min="1284" max="1284" width="12" style="95" bestFit="1" customWidth="1"/>
    <col min="1285" max="1285" width="13.296875" style="95" bestFit="1" customWidth="1"/>
    <col min="1286" max="1286" width="10.59765625" style="95" bestFit="1" customWidth="1"/>
    <col min="1287" max="1287" width="17.296875" style="95" customWidth="1"/>
    <col min="1288" max="1288" width="3.09765625" style="95" customWidth="1"/>
    <col min="1289" max="1535" width="9.09765625" style="95"/>
    <col min="1536" max="1536" width="4.3984375" style="95" customWidth="1"/>
    <col min="1537" max="1537" width="30.3984375" style="95" customWidth="1"/>
    <col min="1538" max="1538" width="38.296875" style="95" customWidth="1"/>
    <col min="1539" max="1539" width="13.3984375" style="95" bestFit="1" customWidth="1"/>
    <col min="1540" max="1540" width="12" style="95" bestFit="1" customWidth="1"/>
    <col min="1541" max="1541" width="13.296875" style="95" bestFit="1" customWidth="1"/>
    <col min="1542" max="1542" width="10.59765625" style="95" bestFit="1" customWidth="1"/>
    <col min="1543" max="1543" width="17.296875" style="95" customWidth="1"/>
    <col min="1544" max="1544" width="3.09765625" style="95" customWidth="1"/>
    <col min="1545" max="1791" width="9.09765625" style="95"/>
    <col min="1792" max="1792" width="4.3984375" style="95" customWidth="1"/>
    <col min="1793" max="1793" width="30.3984375" style="95" customWidth="1"/>
    <col min="1794" max="1794" width="38.296875" style="95" customWidth="1"/>
    <col min="1795" max="1795" width="13.3984375" style="95" bestFit="1" customWidth="1"/>
    <col min="1796" max="1796" width="12" style="95" bestFit="1" customWidth="1"/>
    <col min="1797" max="1797" width="13.296875" style="95" bestFit="1" customWidth="1"/>
    <col min="1798" max="1798" width="10.59765625" style="95" bestFit="1" customWidth="1"/>
    <col min="1799" max="1799" width="17.296875" style="95" customWidth="1"/>
    <col min="1800" max="1800" width="3.09765625" style="95" customWidth="1"/>
    <col min="1801" max="2047" width="9.09765625" style="95"/>
    <col min="2048" max="2048" width="4.3984375" style="95" customWidth="1"/>
    <col min="2049" max="2049" width="30.3984375" style="95" customWidth="1"/>
    <col min="2050" max="2050" width="38.296875" style="95" customWidth="1"/>
    <col min="2051" max="2051" width="13.3984375" style="95" bestFit="1" customWidth="1"/>
    <col min="2052" max="2052" width="12" style="95" bestFit="1" customWidth="1"/>
    <col min="2053" max="2053" width="13.296875" style="95" bestFit="1" customWidth="1"/>
    <col min="2054" max="2054" width="10.59765625" style="95" bestFit="1" customWidth="1"/>
    <col min="2055" max="2055" width="17.296875" style="95" customWidth="1"/>
    <col min="2056" max="2056" width="3.09765625" style="95" customWidth="1"/>
    <col min="2057" max="2303" width="9.09765625" style="95"/>
    <col min="2304" max="2304" width="4.3984375" style="95" customWidth="1"/>
    <col min="2305" max="2305" width="30.3984375" style="95" customWidth="1"/>
    <col min="2306" max="2306" width="38.296875" style="95" customWidth="1"/>
    <col min="2307" max="2307" width="13.3984375" style="95" bestFit="1" customWidth="1"/>
    <col min="2308" max="2308" width="12" style="95" bestFit="1" customWidth="1"/>
    <col min="2309" max="2309" width="13.296875" style="95" bestFit="1" customWidth="1"/>
    <col min="2310" max="2310" width="10.59765625" style="95" bestFit="1" customWidth="1"/>
    <col min="2311" max="2311" width="17.296875" style="95" customWidth="1"/>
    <col min="2312" max="2312" width="3.09765625" style="95" customWidth="1"/>
    <col min="2313" max="2559" width="9.09765625" style="95"/>
    <col min="2560" max="2560" width="4.3984375" style="95" customWidth="1"/>
    <col min="2561" max="2561" width="30.3984375" style="95" customWidth="1"/>
    <col min="2562" max="2562" width="38.296875" style="95" customWidth="1"/>
    <col min="2563" max="2563" width="13.3984375" style="95" bestFit="1" customWidth="1"/>
    <col min="2564" max="2564" width="12" style="95" bestFit="1" customWidth="1"/>
    <col min="2565" max="2565" width="13.296875" style="95" bestFit="1" customWidth="1"/>
    <col min="2566" max="2566" width="10.59765625" style="95" bestFit="1" customWidth="1"/>
    <col min="2567" max="2567" width="17.296875" style="95" customWidth="1"/>
    <col min="2568" max="2568" width="3.09765625" style="95" customWidth="1"/>
    <col min="2569" max="2815" width="9.09765625" style="95"/>
    <col min="2816" max="2816" width="4.3984375" style="95" customWidth="1"/>
    <col min="2817" max="2817" width="30.3984375" style="95" customWidth="1"/>
    <col min="2818" max="2818" width="38.296875" style="95" customWidth="1"/>
    <col min="2819" max="2819" width="13.3984375" style="95" bestFit="1" customWidth="1"/>
    <col min="2820" max="2820" width="12" style="95" bestFit="1" customWidth="1"/>
    <col min="2821" max="2821" width="13.296875" style="95" bestFit="1" customWidth="1"/>
    <col min="2822" max="2822" width="10.59765625" style="95" bestFit="1" customWidth="1"/>
    <col min="2823" max="2823" width="17.296875" style="95" customWidth="1"/>
    <col min="2824" max="2824" width="3.09765625" style="95" customWidth="1"/>
    <col min="2825" max="3071" width="9.09765625" style="95"/>
    <col min="3072" max="3072" width="4.3984375" style="95" customWidth="1"/>
    <col min="3073" max="3073" width="30.3984375" style="95" customWidth="1"/>
    <col min="3074" max="3074" width="38.296875" style="95" customWidth="1"/>
    <col min="3075" max="3075" width="13.3984375" style="95" bestFit="1" customWidth="1"/>
    <col min="3076" max="3076" width="12" style="95" bestFit="1" customWidth="1"/>
    <col min="3077" max="3077" width="13.296875" style="95" bestFit="1" customWidth="1"/>
    <col min="3078" max="3078" width="10.59765625" style="95" bestFit="1" customWidth="1"/>
    <col min="3079" max="3079" width="17.296875" style="95" customWidth="1"/>
    <col min="3080" max="3080" width="3.09765625" style="95" customWidth="1"/>
    <col min="3081" max="3327" width="9.09765625" style="95"/>
    <col min="3328" max="3328" width="4.3984375" style="95" customWidth="1"/>
    <col min="3329" max="3329" width="30.3984375" style="95" customWidth="1"/>
    <col min="3330" max="3330" width="38.296875" style="95" customWidth="1"/>
    <col min="3331" max="3331" width="13.3984375" style="95" bestFit="1" customWidth="1"/>
    <col min="3332" max="3332" width="12" style="95" bestFit="1" customWidth="1"/>
    <col min="3333" max="3333" width="13.296875" style="95" bestFit="1" customWidth="1"/>
    <col min="3334" max="3334" width="10.59765625" style="95" bestFit="1" customWidth="1"/>
    <col min="3335" max="3335" width="17.296875" style="95" customWidth="1"/>
    <col min="3336" max="3336" width="3.09765625" style="95" customWidth="1"/>
    <col min="3337" max="3583" width="9.09765625" style="95"/>
    <col min="3584" max="3584" width="4.3984375" style="95" customWidth="1"/>
    <col min="3585" max="3585" width="30.3984375" style="95" customWidth="1"/>
    <col min="3586" max="3586" width="38.296875" style="95" customWidth="1"/>
    <col min="3587" max="3587" width="13.3984375" style="95" bestFit="1" customWidth="1"/>
    <col min="3588" max="3588" width="12" style="95" bestFit="1" customWidth="1"/>
    <col min="3589" max="3589" width="13.296875" style="95" bestFit="1" customWidth="1"/>
    <col min="3590" max="3590" width="10.59765625" style="95" bestFit="1" customWidth="1"/>
    <col min="3591" max="3591" width="17.296875" style="95" customWidth="1"/>
    <col min="3592" max="3592" width="3.09765625" style="95" customWidth="1"/>
    <col min="3593" max="3839" width="9.09765625" style="95"/>
    <col min="3840" max="3840" width="4.3984375" style="95" customWidth="1"/>
    <col min="3841" max="3841" width="30.3984375" style="95" customWidth="1"/>
    <col min="3842" max="3842" width="38.296875" style="95" customWidth="1"/>
    <col min="3843" max="3843" width="13.3984375" style="95" bestFit="1" customWidth="1"/>
    <col min="3844" max="3844" width="12" style="95" bestFit="1" customWidth="1"/>
    <col min="3845" max="3845" width="13.296875" style="95" bestFit="1" customWidth="1"/>
    <col min="3846" max="3846" width="10.59765625" style="95" bestFit="1" customWidth="1"/>
    <col min="3847" max="3847" width="17.296875" style="95" customWidth="1"/>
    <col min="3848" max="3848" width="3.09765625" style="95" customWidth="1"/>
    <col min="3849" max="4095" width="9.09765625" style="95"/>
    <col min="4096" max="4096" width="4.3984375" style="95" customWidth="1"/>
    <col min="4097" max="4097" width="30.3984375" style="95" customWidth="1"/>
    <col min="4098" max="4098" width="38.296875" style="95" customWidth="1"/>
    <col min="4099" max="4099" width="13.3984375" style="95" bestFit="1" customWidth="1"/>
    <col min="4100" max="4100" width="12" style="95" bestFit="1" customWidth="1"/>
    <col min="4101" max="4101" width="13.296875" style="95" bestFit="1" customWidth="1"/>
    <col min="4102" max="4102" width="10.59765625" style="95" bestFit="1" customWidth="1"/>
    <col min="4103" max="4103" width="17.296875" style="95" customWidth="1"/>
    <col min="4104" max="4104" width="3.09765625" style="95" customWidth="1"/>
    <col min="4105" max="4351" width="9.09765625" style="95"/>
    <col min="4352" max="4352" width="4.3984375" style="95" customWidth="1"/>
    <col min="4353" max="4353" width="30.3984375" style="95" customWidth="1"/>
    <col min="4354" max="4354" width="38.296875" style="95" customWidth="1"/>
    <col min="4355" max="4355" width="13.3984375" style="95" bestFit="1" customWidth="1"/>
    <col min="4356" max="4356" width="12" style="95" bestFit="1" customWidth="1"/>
    <col min="4357" max="4357" width="13.296875" style="95" bestFit="1" customWidth="1"/>
    <col min="4358" max="4358" width="10.59765625" style="95" bestFit="1" customWidth="1"/>
    <col min="4359" max="4359" width="17.296875" style="95" customWidth="1"/>
    <col min="4360" max="4360" width="3.09765625" style="95" customWidth="1"/>
    <col min="4361" max="4607" width="9.09765625" style="95"/>
    <col min="4608" max="4608" width="4.3984375" style="95" customWidth="1"/>
    <col min="4609" max="4609" width="30.3984375" style="95" customWidth="1"/>
    <col min="4610" max="4610" width="38.296875" style="95" customWidth="1"/>
    <col min="4611" max="4611" width="13.3984375" style="95" bestFit="1" customWidth="1"/>
    <col min="4612" max="4612" width="12" style="95" bestFit="1" customWidth="1"/>
    <col min="4613" max="4613" width="13.296875" style="95" bestFit="1" customWidth="1"/>
    <col min="4614" max="4614" width="10.59765625" style="95" bestFit="1" customWidth="1"/>
    <col min="4615" max="4615" width="17.296875" style="95" customWidth="1"/>
    <col min="4616" max="4616" width="3.09765625" style="95" customWidth="1"/>
    <col min="4617" max="4863" width="9.09765625" style="95"/>
    <col min="4864" max="4864" width="4.3984375" style="95" customWidth="1"/>
    <col min="4865" max="4865" width="30.3984375" style="95" customWidth="1"/>
    <col min="4866" max="4866" width="38.296875" style="95" customWidth="1"/>
    <col min="4867" max="4867" width="13.3984375" style="95" bestFit="1" customWidth="1"/>
    <col min="4868" max="4868" width="12" style="95" bestFit="1" customWidth="1"/>
    <col min="4869" max="4869" width="13.296875" style="95" bestFit="1" customWidth="1"/>
    <col min="4870" max="4870" width="10.59765625" style="95" bestFit="1" customWidth="1"/>
    <col min="4871" max="4871" width="17.296875" style="95" customWidth="1"/>
    <col min="4872" max="4872" width="3.09765625" style="95" customWidth="1"/>
    <col min="4873" max="5119" width="9.09765625" style="95"/>
    <col min="5120" max="5120" width="4.3984375" style="95" customWidth="1"/>
    <col min="5121" max="5121" width="30.3984375" style="95" customWidth="1"/>
    <col min="5122" max="5122" width="38.296875" style="95" customWidth="1"/>
    <col min="5123" max="5123" width="13.3984375" style="95" bestFit="1" customWidth="1"/>
    <col min="5124" max="5124" width="12" style="95" bestFit="1" customWidth="1"/>
    <col min="5125" max="5125" width="13.296875" style="95" bestFit="1" customWidth="1"/>
    <col min="5126" max="5126" width="10.59765625" style="95" bestFit="1" customWidth="1"/>
    <col min="5127" max="5127" width="17.296875" style="95" customWidth="1"/>
    <col min="5128" max="5128" width="3.09765625" style="95" customWidth="1"/>
    <col min="5129" max="5375" width="9.09765625" style="95"/>
    <col min="5376" max="5376" width="4.3984375" style="95" customWidth="1"/>
    <col min="5377" max="5377" width="30.3984375" style="95" customWidth="1"/>
    <col min="5378" max="5378" width="38.296875" style="95" customWidth="1"/>
    <col min="5379" max="5379" width="13.3984375" style="95" bestFit="1" customWidth="1"/>
    <col min="5380" max="5380" width="12" style="95" bestFit="1" customWidth="1"/>
    <col min="5381" max="5381" width="13.296875" style="95" bestFit="1" customWidth="1"/>
    <col min="5382" max="5382" width="10.59765625" style="95" bestFit="1" customWidth="1"/>
    <col min="5383" max="5383" width="17.296875" style="95" customWidth="1"/>
    <col min="5384" max="5384" width="3.09765625" style="95" customWidth="1"/>
    <col min="5385" max="5631" width="9.09765625" style="95"/>
    <col min="5632" max="5632" width="4.3984375" style="95" customWidth="1"/>
    <col min="5633" max="5633" width="30.3984375" style="95" customWidth="1"/>
    <col min="5634" max="5634" width="38.296875" style="95" customWidth="1"/>
    <col min="5635" max="5635" width="13.3984375" style="95" bestFit="1" customWidth="1"/>
    <col min="5636" max="5636" width="12" style="95" bestFit="1" customWidth="1"/>
    <col min="5637" max="5637" width="13.296875" style="95" bestFit="1" customWidth="1"/>
    <col min="5638" max="5638" width="10.59765625" style="95" bestFit="1" customWidth="1"/>
    <col min="5639" max="5639" width="17.296875" style="95" customWidth="1"/>
    <col min="5640" max="5640" width="3.09765625" style="95" customWidth="1"/>
    <col min="5641" max="5887" width="9.09765625" style="95"/>
    <col min="5888" max="5888" width="4.3984375" style="95" customWidth="1"/>
    <col min="5889" max="5889" width="30.3984375" style="95" customWidth="1"/>
    <col min="5890" max="5890" width="38.296875" style="95" customWidth="1"/>
    <col min="5891" max="5891" width="13.3984375" style="95" bestFit="1" customWidth="1"/>
    <col min="5892" max="5892" width="12" style="95" bestFit="1" customWidth="1"/>
    <col min="5893" max="5893" width="13.296875" style="95" bestFit="1" customWidth="1"/>
    <col min="5894" max="5894" width="10.59765625" style="95" bestFit="1" customWidth="1"/>
    <col min="5895" max="5895" width="17.296875" style="95" customWidth="1"/>
    <col min="5896" max="5896" width="3.09765625" style="95" customWidth="1"/>
    <col min="5897" max="6143" width="9.09765625" style="95"/>
    <col min="6144" max="6144" width="4.3984375" style="95" customWidth="1"/>
    <col min="6145" max="6145" width="30.3984375" style="95" customWidth="1"/>
    <col min="6146" max="6146" width="38.296875" style="95" customWidth="1"/>
    <col min="6147" max="6147" width="13.3984375" style="95" bestFit="1" customWidth="1"/>
    <col min="6148" max="6148" width="12" style="95" bestFit="1" customWidth="1"/>
    <col min="6149" max="6149" width="13.296875" style="95" bestFit="1" customWidth="1"/>
    <col min="6150" max="6150" width="10.59765625" style="95" bestFit="1" customWidth="1"/>
    <col min="6151" max="6151" width="17.296875" style="95" customWidth="1"/>
    <col min="6152" max="6152" width="3.09765625" style="95" customWidth="1"/>
    <col min="6153" max="6399" width="9.09765625" style="95"/>
    <col min="6400" max="6400" width="4.3984375" style="95" customWidth="1"/>
    <col min="6401" max="6401" width="30.3984375" style="95" customWidth="1"/>
    <col min="6402" max="6402" width="38.296875" style="95" customWidth="1"/>
    <col min="6403" max="6403" width="13.3984375" style="95" bestFit="1" customWidth="1"/>
    <col min="6404" max="6404" width="12" style="95" bestFit="1" customWidth="1"/>
    <col min="6405" max="6405" width="13.296875" style="95" bestFit="1" customWidth="1"/>
    <col min="6406" max="6406" width="10.59765625" style="95" bestFit="1" customWidth="1"/>
    <col min="6407" max="6407" width="17.296875" style="95" customWidth="1"/>
    <col min="6408" max="6408" width="3.09765625" style="95" customWidth="1"/>
    <col min="6409" max="6655" width="9.09765625" style="95"/>
    <col min="6656" max="6656" width="4.3984375" style="95" customWidth="1"/>
    <col min="6657" max="6657" width="30.3984375" style="95" customWidth="1"/>
    <col min="6658" max="6658" width="38.296875" style="95" customWidth="1"/>
    <col min="6659" max="6659" width="13.3984375" style="95" bestFit="1" customWidth="1"/>
    <col min="6660" max="6660" width="12" style="95" bestFit="1" customWidth="1"/>
    <col min="6661" max="6661" width="13.296875" style="95" bestFit="1" customWidth="1"/>
    <col min="6662" max="6662" width="10.59765625" style="95" bestFit="1" customWidth="1"/>
    <col min="6663" max="6663" width="17.296875" style="95" customWidth="1"/>
    <col min="6664" max="6664" width="3.09765625" style="95" customWidth="1"/>
    <col min="6665" max="6911" width="9.09765625" style="95"/>
    <col min="6912" max="6912" width="4.3984375" style="95" customWidth="1"/>
    <col min="6913" max="6913" width="30.3984375" style="95" customWidth="1"/>
    <col min="6914" max="6914" width="38.296875" style="95" customWidth="1"/>
    <col min="6915" max="6915" width="13.3984375" style="95" bestFit="1" customWidth="1"/>
    <col min="6916" max="6916" width="12" style="95" bestFit="1" customWidth="1"/>
    <col min="6917" max="6917" width="13.296875" style="95" bestFit="1" customWidth="1"/>
    <col min="6918" max="6918" width="10.59765625" style="95" bestFit="1" customWidth="1"/>
    <col min="6919" max="6919" width="17.296875" style="95" customWidth="1"/>
    <col min="6920" max="6920" width="3.09765625" style="95" customWidth="1"/>
    <col min="6921" max="7167" width="9.09765625" style="95"/>
    <col min="7168" max="7168" width="4.3984375" style="95" customWidth="1"/>
    <col min="7169" max="7169" width="30.3984375" style="95" customWidth="1"/>
    <col min="7170" max="7170" width="38.296875" style="95" customWidth="1"/>
    <col min="7171" max="7171" width="13.3984375" style="95" bestFit="1" customWidth="1"/>
    <col min="7172" max="7172" width="12" style="95" bestFit="1" customWidth="1"/>
    <col min="7173" max="7173" width="13.296875" style="95" bestFit="1" customWidth="1"/>
    <col min="7174" max="7174" width="10.59765625" style="95" bestFit="1" customWidth="1"/>
    <col min="7175" max="7175" width="17.296875" style="95" customWidth="1"/>
    <col min="7176" max="7176" width="3.09765625" style="95" customWidth="1"/>
    <col min="7177" max="7423" width="9.09765625" style="95"/>
    <col min="7424" max="7424" width="4.3984375" style="95" customWidth="1"/>
    <col min="7425" max="7425" width="30.3984375" style="95" customWidth="1"/>
    <col min="7426" max="7426" width="38.296875" style="95" customWidth="1"/>
    <col min="7427" max="7427" width="13.3984375" style="95" bestFit="1" customWidth="1"/>
    <col min="7428" max="7428" width="12" style="95" bestFit="1" customWidth="1"/>
    <col min="7429" max="7429" width="13.296875" style="95" bestFit="1" customWidth="1"/>
    <col min="7430" max="7430" width="10.59765625" style="95" bestFit="1" customWidth="1"/>
    <col min="7431" max="7431" width="17.296875" style="95" customWidth="1"/>
    <col min="7432" max="7432" width="3.09765625" style="95" customWidth="1"/>
    <col min="7433" max="7679" width="9.09765625" style="95"/>
    <col min="7680" max="7680" width="4.3984375" style="95" customWidth="1"/>
    <col min="7681" max="7681" width="30.3984375" style="95" customWidth="1"/>
    <col min="7682" max="7682" width="38.296875" style="95" customWidth="1"/>
    <col min="7683" max="7683" width="13.3984375" style="95" bestFit="1" customWidth="1"/>
    <col min="7684" max="7684" width="12" style="95" bestFit="1" customWidth="1"/>
    <col min="7685" max="7685" width="13.296875" style="95" bestFit="1" customWidth="1"/>
    <col min="7686" max="7686" width="10.59765625" style="95" bestFit="1" customWidth="1"/>
    <col min="7687" max="7687" width="17.296875" style="95" customWidth="1"/>
    <col min="7688" max="7688" width="3.09765625" style="95" customWidth="1"/>
    <col min="7689" max="7935" width="9.09765625" style="95"/>
    <col min="7936" max="7936" width="4.3984375" style="95" customWidth="1"/>
    <col min="7937" max="7937" width="30.3984375" style="95" customWidth="1"/>
    <col min="7938" max="7938" width="38.296875" style="95" customWidth="1"/>
    <col min="7939" max="7939" width="13.3984375" style="95" bestFit="1" customWidth="1"/>
    <col min="7940" max="7940" width="12" style="95" bestFit="1" customWidth="1"/>
    <col min="7941" max="7941" width="13.296875" style="95" bestFit="1" customWidth="1"/>
    <col min="7942" max="7942" width="10.59765625" style="95" bestFit="1" customWidth="1"/>
    <col min="7943" max="7943" width="17.296875" style="95" customWidth="1"/>
    <col min="7944" max="7944" width="3.09765625" style="95" customWidth="1"/>
    <col min="7945" max="8191" width="9.09765625" style="95"/>
    <col min="8192" max="8192" width="4.3984375" style="95" customWidth="1"/>
    <col min="8193" max="8193" width="30.3984375" style="95" customWidth="1"/>
    <col min="8194" max="8194" width="38.296875" style="95" customWidth="1"/>
    <col min="8195" max="8195" width="13.3984375" style="95" bestFit="1" customWidth="1"/>
    <col min="8196" max="8196" width="12" style="95" bestFit="1" customWidth="1"/>
    <col min="8197" max="8197" width="13.296875" style="95" bestFit="1" customWidth="1"/>
    <col min="8198" max="8198" width="10.59765625" style="95" bestFit="1" customWidth="1"/>
    <col min="8199" max="8199" width="17.296875" style="95" customWidth="1"/>
    <col min="8200" max="8200" width="3.09765625" style="95" customWidth="1"/>
    <col min="8201" max="8447" width="9.09765625" style="95"/>
    <col min="8448" max="8448" width="4.3984375" style="95" customWidth="1"/>
    <col min="8449" max="8449" width="30.3984375" style="95" customWidth="1"/>
    <col min="8450" max="8450" width="38.296875" style="95" customWidth="1"/>
    <col min="8451" max="8451" width="13.3984375" style="95" bestFit="1" customWidth="1"/>
    <col min="8452" max="8452" width="12" style="95" bestFit="1" customWidth="1"/>
    <col min="8453" max="8453" width="13.296875" style="95" bestFit="1" customWidth="1"/>
    <col min="8454" max="8454" width="10.59765625" style="95" bestFit="1" customWidth="1"/>
    <col min="8455" max="8455" width="17.296875" style="95" customWidth="1"/>
    <col min="8456" max="8456" width="3.09765625" style="95" customWidth="1"/>
    <col min="8457" max="8703" width="9.09765625" style="95"/>
    <col min="8704" max="8704" width="4.3984375" style="95" customWidth="1"/>
    <col min="8705" max="8705" width="30.3984375" style="95" customWidth="1"/>
    <col min="8706" max="8706" width="38.296875" style="95" customWidth="1"/>
    <col min="8707" max="8707" width="13.3984375" style="95" bestFit="1" customWidth="1"/>
    <col min="8708" max="8708" width="12" style="95" bestFit="1" customWidth="1"/>
    <col min="8709" max="8709" width="13.296875" style="95" bestFit="1" customWidth="1"/>
    <col min="8710" max="8710" width="10.59765625" style="95" bestFit="1" customWidth="1"/>
    <col min="8711" max="8711" width="17.296875" style="95" customWidth="1"/>
    <col min="8712" max="8712" width="3.09765625" style="95" customWidth="1"/>
    <col min="8713" max="8959" width="9.09765625" style="95"/>
    <col min="8960" max="8960" width="4.3984375" style="95" customWidth="1"/>
    <col min="8961" max="8961" width="30.3984375" style="95" customWidth="1"/>
    <col min="8962" max="8962" width="38.296875" style="95" customWidth="1"/>
    <col min="8963" max="8963" width="13.3984375" style="95" bestFit="1" customWidth="1"/>
    <col min="8964" max="8964" width="12" style="95" bestFit="1" customWidth="1"/>
    <col min="8965" max="8965" width="13.296875" style="95" bestFit="1" customWidth="1"/>
    <col min="8966" max="8966" width="10.59765625" style="95" bestFit="1" customWidth="1"/>
    <col min="8967" max="8967" width="17.296875" style="95" customWidth="1"/>
    <col min="8968" max="8968" width="3.09765625" style="95" customWidth="1"/>
    <col min="8969" max="9215" width="9.09765625" style="95"/>
    <col min="9216" max="9216" width="4.3984375" style="95" customWidth="1"/>
    <col min="9217" max="9217" width="30.3984375" style="95" customWidth="1"/>
    <col min="9218" max="9218" width="38.296875" style="95" customWidth="1"/>
    <col min="9219" max="9219" width="13.3984375" style="95" bestFit="1" customWidth="1"/>
    <col min="9220" max="9220" width="12" style="95" bestFit="1" customWidth="1"/>
    <col min="9221" max="9221" width="13.296875" style="95" bestFit="1" customWidth="1"/>
    <col min="9222" max="9222" width="10.59765625" style="95" bestFit="1" customWidth="1"/>
    <col min="9223" max="9223" width="17.296875" style="95" customWidth="1"/>
    <col min="9224" max="9224" width="3.09765625" style="95" customWidth="1"/>
    <col min="9225" max="9471" width="9.09765625" style="95"/>
    <col min="9472" max="9472" width="4.3984375" style="95" customWidth="1"/>
    <col min="9473" max="9473" width="30.3984375" style="95" customWidth="1"/>
    <col min="9474" max="9474" width="38.296875" style="95" customWidth="1"/>
    <col min="9475" max="9475" width="13.3984375" style="95" bestFit="1" customWidth="1"/>
    <col min="9476" max="9476" width="12" style="95" bestFit="1" customWidth="1"/>
    <col min="9477" max="9477" width="13.296875" style="95" bestFit="1" customWidth="1"/>
    <col min="9478" max="9478" width="10.59765625" style="95" bestFit="1" customWidth="1"/>
    <col min="9479" max="9479" width="17.296875" style="95" customWidth="1"/>
    <col min="9480" max="9480" width="3.09765625" style="95" customWidth="1"/>
    <col min="9481" max="9727" width="9.09765625" style="95"/>
    <col min="9728" max="9728" width="4.3984375" style="95" customWidth="1"/>
    <col min="9729" max="9729" width="30.3984375" style="95" customWidth="1"/>
    <col min="9730" max="9730" width="38.296875" style="95" customWidth="1"/>
    <col min="9731" max="9731" width="13.3984375" style="95" bestFit="1" customWidth="1"/>
    <col min="9732" max="9732" width="12" style="95" bestFit="1" customWidth="1"/>
    <col min="9733" max="9733" width="13.296875" style="95" bestFit="1" customWidth="1"/>
    <col min="9734" max="9734" width="10.59765625" style="95" bestFit="1" customWidth="1"/>
    <col min="9735" max="9735" width="17.296875" style="95" customWidth="1"/>
    <col min="9736" max="9736" width="3.09765625" style="95" customWidth="1"/>
    <col min="9737" max="9983" width="9.09765625" style="95"/>
    <col min="9984" max="9984" width="4.3984375" style="95" customWidth="1"/>
    <col min="9985" max="9985" width="30.3984375" style="95" customWidth="1"/>
    <col min="9986" max="9986" width="38.296875" style="95" customWidth="1"/>
    <col min="9987" max="9987" width="13.3984375" style="95" bestFit="1" customWidth="1"/>
    <col min="9988" max="9988" width="12" style="95" bestFit="1" customWidth="1"/>
    <col min="9989" max="9989" width="13.296875" style="95" bestFit="1" customWidth="1"/>
    <col min="9990" max="9990" width="10.59765625" style="95" bestFit="1" customWidth="1"/>
    <col min="9991" max="9991" width="17.296875" style="95" customWidth="1"/>
    <col min="9992" max="9992" width="3.09765625" style="95" customWidth="1"/>
    <col min="9993" max="10239" width="9.09765625" style="95"/>
    <col min="10240" max="10240" width="4.3984375" style="95" customWidth="1"/>
    <col min="10241" max="10241" width="30.3984375" style="95" customWidth="1"/>
    <col min="10242" max="10242" width="38.296875" style="95" customWidth="1"/>
    <col min="10243" max="10243" width="13.3984375" style="95" bestFit="1" customWidth="1"/>
    <col min="10244" max="10244" width="12" style="95" bestFit="1" customWidth="1"/>
    <col min="10245" max="10245" width="13.296875" style="95" bestFit="1" customWidth="1"/>
    <col min="10246" max="10246" width="10.59765625" style="95" bestFit="1" customWidth="1"/>
    <col min="10247" max="10247" width="17.296875" style="95" customWidth="1"/>
    <col min="10248" max="10248" width="3.09765625" style="95" customWidth="1"/>
    <col min="10249" max="10495" width="9.09765625" style="95"/>
    <col min="10496" max="10496" width="4.3984375" style="95" customWidth="1"/>
    <col min="10497" max="10497" width="30.3984375" style="95" customWidth="1"/>
    <col min="10498" max="10498" width="38.296875" style="95" customWidth="1"/>
    <col min="10499" max="10499" width="13.3984375" style="95" bestFit="1" customWidth="1"/>
    <col min="10500" max="10500" width="12" style="95" bestFit="1" customWidth="1"/>
    <col min="10501" max="10501" width="13.296875" style="95" bestFit="1" customWidth="1"/>
    <col min="10502" max="10502" width="10.59765625" style="95" bestFit="1" customWidth="1"/>
    <col min="10503" max="10503" width="17.296875" style="95" customWidth="1"/>
    <col min="10504" max="10504" width="3.09765625" style="95" customWidth="1"/>
    <col min="10505" max="10751" width="9.09765625" style="95"/>
    <col min="10752" max="10752" width="4.3984375" style="95" customWidth="1"/>
    <col min="10753" max="10753" width="30.3984375" style="95" customWidth="1"/>
    <col min="10754" max="10754" width="38.296875" style="95" customWidth="1"/>
    <col min="10755" max="10755" width="13.3984375" style="95" bestFit="1" customWidth="1"/>
    <col min="10756" max="10756" width="12" style="95" bestFit="1" customWidth="1"/>
    <col min="10757" max="10757" width="13.296875" style="95" bestFit="1" customWidth="1"/>
    <col min="10758" max="10758" width="10.59765625" style="95" bestFit="1" customWidth="1"/>
    <col min="10759" max="10759" width="17.296875" style="95" customWidth="1"/>
    <col min="10760" max="10760" width="3.09765625" style="95" customWidth="1"/>
    <col min="10761" max="11007" width="9.09765625" style="95"/>
    <col min="11008" max="11008" width="4.3984375" style="95" customWidth="1"/>
    <col min="11009" max="11009" width="30.3984375" style="95" customWidth="1"/>
    <col min="11010" max="11010" width="38.296875" style="95" customWidth="1"/>
    <col min="11011" max="11011" width="13.3984375" style="95" bestFit="1" customWidth="1"/>
    <col min="11012" max="11012" width="12" style="95" bestFit="1" customWidth="1"/>
    <col min="11013" max="11013" width="13.296875" style="95" bestFit="1" customWidth="1"/>
    <col min="11014" max="11014" width="10.59765625" style="95" bestFit="1" customWidth="1"/>
    <col min="11015" max="11015" width="17.296875" style="95" customWidth="1"/>
    <col min="11016" max="11016" width="3.09765625" style="95" customWidth="1"/>
    <col min="11017" max="11263" width="9.09765625" style="95"/>
    <col min="11264" max="11264" width="4.3984375" style="95" customWidth="1"/>
    <col min="11265" max="11265" width="30.3984375" style="95" customWidth="1"/>
    <col min="11266" max="11266" width="38.296875" style="95" customWidth="1"/>
    <col min="11267" max="11267" width="13.3984375" style="95" bestFit="1" customWidth="1"/>
    <col min="11268" max="11268" width="12" style="95" bestFit="1" customWidth="1"/>
    <col min="11269" max="11269" width="13.296875" style="95" bestFit="1" customWidth="1"/>
    <col min="11270" max="11270" width="10.59765625" style="95" bestFit="1" customWidth="1"/>
    <col min="11271" max="11271" width="17.296875" style="95" customWidth="1"/>
    <col min="11272" max="11272" width="3.09765625" style="95" customWidth="1"/>
    <col min="11273" max="11519" width="9.09765625" style="95"/>
    <col min="11520" max="11520" width="4.3984375" style="95" customWidth="1"/>
    <col min="11521" max="11521" width="30.3984375" style="95" customWidth="1"/>
    <col min="11522" max="11522" width="38.296875" style="95" customWidth="1"/>
    <col min="11523" max="11523" width="13.3984375" style="95" bestFit="1" customWidth="1"/>
    <col min="11524" max="11524" width="12" style="95" bestFit="1" customWidth="1"/>
    <col min="11525" max="11525" width="13.296875" style="95" bestFit="1" customWidth="1"/>
    <col min="11526" max="11526" width="10.59765625" style="95" bestFit="1" customWidth="1"/>
    <col min="11527" max="11527" width="17.296875" style="95" customWidth="1"/>
    <col min="11528" max="11528" width="3.09765625" style="95" customWidth="1"/>
    <col min="11529" max="11775" width="9.09765625" style="95"/>
    <col min="11776" max="11776" width="4.3984375" style="95" customWidth="1"/>
    <col min="11777" max="11777" width="30.3984375" style="95" customWidth="1"/>
    <col min="11778" max="11778" width="38.296875" style="95" customWidth="1"/>
    <col min="11779" max="11779" width="13.3984375" style="95" bestFit="1" customWidth="1"/>
    <col min="11780" max="11780" width="12" style="95" bestFit="1" customWidth="1"/>
    <col min="11781" max="11781" width="13.296875" style="95" bestFit="1" customWidth="1"/>
    <col min="11782" max="11782" width="10.59765625" style="95" bestFit="1" customWidth="1"/>
    <col min="11783" max="11783" width="17.296875" style="95" customWidth="1"/>
    <col min="11784" max="11784" width="3.09765625" style="95" customWidth="1"/>
    <col min="11785" max="12031" width="9.09765625" style="95"/>
    <col min="12032" max="12032" width="4.3984375" style="95" customWidth="1"/>
    <col min="12033" max="12033" width="30.3984375" style="95" customWidth="1"/>
    <col min="12034" max="12034" width="38.296875" style="95" customWidth="1"/>
    <col min="12035" max="12035" width="13.3984375" style="95" bestFit="1" customWidth="1"/>
    <col min="12036" max="12036" width="12" style="95" bestFit="1" customWidth="1"/>
    <col min="12037" max="12037" width="13.296875" style="95" bestFit="1" customWidth="1"/>
    <col min="12038" max="12038" width="10.59765625" style="95" bestFit="1" customWidth="1"/>
    <col min="12039" max="12039" width="17.296875" style="95" customWidth="1"/>
    <col min="12040" max="12040" width="3.09765625" style="95" customWidth="1"/>
    <col min="12041" max="12287" width="9.09765625" style="95"/>
    <col min="12288" max="12288" width="4.3984375" style="95" customWidth="1"/>
    <col min="12289" max="12289" width="30.3984375" style="95" customWidth="1"/>
    <col min="12290" max="12290" width="38.296875" style="95" customWidth="1"/>
    <col min="12291" max="12291" width="13.3984375" style="95" bestFit="1" customWidth="1"/>
    <col min="12292" max="12292" width="12" style="95" bestFit="1" customWidth="1"/>
    <col min="12293" max="12293" width="13.296875" style="95" bestFit="1" customWidth="1"/>
    <col min="12294" max="12294" width="10.59765625" style="95" bestFit="1" customWidth="1"/>
    <col min="12295" max="12295" width="17.296875" style="95" customWidth="1"/>
    <col min="12296" max="12296" width="3.09765625" style="95" customWidth="1"/>
    <col min="12297" max="12543" width="9.09765625" style="95"/>
    <col min="12544" max="12544" width="4.3984375" style="95" customWidth="1"/>
    <col min="12545" max="12545" width="30.3984375" style="95" customWidth="1"/>
    <col min="12546" max="12546" width="38.296875" style="95" customWidth="1"/>
    <col min="12547" max="12547" width="13.3984375" style="95" bestFit="1" customWidth="1"/>
    <col min="12548" max="12548" width="12" style="95" bestFit="1" customWidth="1"/>
    <col min="12549" max="12549" width="13.296875" style="95" bestFit="1" customWidth="1"/>
    <col min="12550" max="12550" width="10.59765625" style="95" bestFit="1" customWidth="1"/>
    <col min="12551" max="12551" width="17.296875" style="95" customWidth="1"/>
    <col min="12552" max="12552" width="3.09765625" style="95" customWidth="1"/>
    <col min="12553" max="12799" width="9.09765625" style="95"/>
    <col min="12800" max="12800" width="4.3984375" style="95" customWidth="1"/>
    <col min="12801" max="12801" width="30.3984375" style="95" customWidth="1"/>
    <col min="12802" max="12802" width="38.296875" style="95" customWidth="1"/>
    <col min="12803" max="12803" width="13.3984375" style="95" bestFit="1" customWidth="1"/>
    <col min="12804" max="12804" width="12" style="95" bestFit="1" customWidth="1"/>
    <col min="12805" max="12805" width="13.296875" style="95" bestFit="1" customWidth="1"/>
    <col min="12806" max="12806" width="10.59765625" style="95" bestFit="1" customWidth="1"/>
    <col min="12807" max="12807" width="17.296875" style="95" customWidth="1"/>
    <col min="12808" max="12808" width="3.09765625" style="95" customWidth="1"/>
    <col min="12809" max="13055" width="9.09765625" style="95"/>
    <col min="13056" max="13056" width="4.3984375" style="95" customWidth="1"/>
    <col min="13057" max="13057" width="30.3984375" style="95" customWidth="1"/>
    <col min="13058" max="13058" width="38.296875" style="95" customWidth="1"/>
    <col min="13059" max="13059" width="13.3984375" style="95" bestFit="1" customWidth="1"/>
    <col min="13060" max="13060" width="12" style="95" bestFit="1" customWidth="1"/>
    <col min="13061" max="13061" width="13.296875" style="95" bestFit="1" customWidth="1"/>
    <col min="13062" max="13062" width="10.59765625" style="95" bestFit="1" customWidth="1"/>
    <col min="13063" max="13063" width="17.296875" style="95" customWidth="1"/>
    <col min="13064" max="13064" width="3.09765625" style="95" customWidth="1"/>
    <col min="13065" max="13311" width="9.09765625" style="95"/>
    <col min="13312" max="13312" width="4.3984375" style="95" customWidth="1"/>
    <col min="13313" max="13313" width="30.3984375" style="95" customWidth="1"/>
    <col min="13314" max="13314" width="38.296875" style="95" customWidth="1"/>
    <col min="13315" max="13315" width="13.3984375" style="95" bestFit="1" customWidth="1"/>
    <col min="13316" max="13316" width="12" style="95" bestFit="1" customWidth="1"/>
    <col min="13317" max="13317" width="13.296875" style="95" bestFit="1" customWidth="1"/>
    <col min="13318" max="13318" width="10.59765625" style="95" bestFit="1" customWidth="1"/>
    <col min="13319" max="13319" width="17.296875" style="95" customWidth="1"/>
    <col min="13320" max="13320" width="3.09765625" style="95" customWidth="1"/>
    <col min="13321" max="13567" width="9.09765625" style="95"/>
    <col min="13568" max="13568" width="4.3984375" style="95" customWidth="1"/>
    <col min="13569" max="13569" width="30.3984375" style="95" customWidth="1"/>
    <col min="13570" max="13570" width="38.296875" style="95" customWidth="1"/>
    <col min="13571" max="13571" width="13.3984375" style="95" bestFit="1" customWidth="1"/>
    <col min="13572" max="13572" width="12" style="95" bestFit="1" customWidth="1"/>
    <col min="13573" max="13573" width="13.296875" style="95" bestFit="1" customWidth="1"/>
    <col min="13574" max="13574" width="10.59765625" style="95" bestFit="1" customWidth="1"/>
    <col min="13575" max="13575" width="17.296875" style="95" customWidth="1"/>
    <col min="13576" max="13576" width="3.09765625" style="95" customWidth="1"/>
    <col min="13577" max="13823" width="9.09765625" style="95"/>
    <col min="13824" max="13824" width="4.3984375" style="95" customWidth="1"/>
    <col min="13825" max="13825" width="30.3984375" style="95" customWidth="1"/>
    <col min="13826" max="13826" width="38.296875" style="95" customWidth="1"/>
    <col min="13827" max="13827" width="13.3984375" style="95" bestFit="1" customWidth="1"/>
    <col min="13828" max="13828" width="12" style="95" bestFit="1" customWidth="1"/>
    <col min="13829" max="13829" width="13.296875" style="95" bestFit="1" customWidth="1"/>
    <col min="13830" max="13830" width="10.59765625" style="95" bestFit="1" customWidth="1"/>
    <col min="13831" max="13831" width="17.296875" style="95" customWidth="1"/>
    <col min="13832" max="13832" width="3.09765625" style="95" customWidth="1"/>
    <col min="13833" max="14079" width="9.09765625" style="95"/>
    <col min="14080" max="14080" width="4.3984375" style="95" customWidth="1"/>
    <col min="14081" max="14081" width="30.3984375" style="95" customWidth="1"/>
    <col min="14082" max="14082" width="38.296875" style="95" customWidth="1"/>
    <col min="14083" max="14083" width="13.3984375" style="95" bestFit="1" customWidth="1"/>
    <col min="14084" max="14084" width="12" style="95" bestFit="1" customWidth="1"/>
    <col min="14085" max="14085" width="13.296875" style="95" bestFit="1" customWidth="1"/>
    <col min="14086" max="14086" width="10.59765625" style="95" bestFit="1" customWidth="1"/>
    <col min="14087" max="14087" width="17.296875" style="95" customWidth="1"/>
    <col min="14088" max="14088" width="3.09765625" style="95" customWidth="1"/>
    <col min="14089" max="14335" width="9.09765625" style="95"/>
    <col min="14336" max="14336" width="4.3984375" style="95" customWidth="1"/>
    <col min="14337" max="14337" width="30.3984375" style="95" customWidth="1"/>
    <col min="14338" max="14338" width="38.296875" style="95" customWidth="1"/>
    <col min="14339" max="14339" width="13.3984375" style="95" bestFit="1" customWidth="1"/>
    <col min="14340" max="14340" width="12" style="95" bestFit="1" customWidth="1"/>
    <col min="14341" max="14341" width="13.296875" style="95" bestFit="1" customWidth="1"/>
    <col min="14342" max="14342" width="10.59765625" style="95" bestFit="1" customWidth="1"/>
    <col min="14343" max="14343" width="17.296875" style="95" customWidth="1"/>
    <col min="14344" max="14344" width="3.09765625" style="95" customWidth="1"/>
    <col min="14345" max="14591" width="9.09765625" style="95"/>
    <col min="14592" max="14592" width="4.3984375" style="95" customWidth="1"/>
    <col min="14593" max="14593" width="30.3984375" style="95" customWidth="1"/>
    <col min="14594" max="14594" width="38.296875" style="95" customWidth="1"/>
    <col min="14595" max="14595" width="13.3984375" style="95" bestFit="1" customWidth="1"/>
    <col min="14596" max="14596" width="12" style="95" bestFit="1" customWidth="1"/>
    <col min="14597" max="14597" width="13.296875" style="95" bestFit="1" customWidth="1"/>
    <col min="14598" max="14598" width="10.59765625" style="95" bestFit="1" customWidth="1"/>
    <col min="14599" max="14599" width="17.296875" style="95" customWidth="1"/>
    <col min="14600" max="14600" width="3.09765625" style="95" customWidth="1"/>
    <col min="14601" max="14847" width="9.09765625" style="95"/>
    <col min="14848" max="14848" width="4.3984375" style="95" customWidth="1"/>
    <col min="14849" max="14849" width="30.3984375" style="95" customWidth="1"/>
    <col min="14850" max="14850" width="38.296875" style="95" customWidth="1"/>
    <col min="14851" max="14851" width="13.3984375" style="95" bestFit="1" customWidth="1"/>
    <col min="14852" max="14852" width="12" style="95" bestFit="1" customWidth="1"/>
    <col min="14853" max="14853" width="13.296875" style="95" bestFit="1" customWidth="1"/>
    <col min="14854" max="14854" width="10.59765625" style="95" bestFit="1" customWidth="1"/>
    <col min="14855" max="14855" width="17.296875" style="95" customWidth="1"/>
    <col min="14856" max="14856" width="3.09765625" style="95" customWidth="1"/>
    <col min="14857" max="15103" width="9.09765625" style="95"/>
    <col min="15104" max="15104" width="4.3984375" style="95" customWidth="1"/>
    <col min="15105" max="15105" width="30.3984375" style="95" customWidth="1"/>
    <col min="15106" max="15106" width="38.296875" style="95" customWidth="1"/>
    <col min="15107" max="15107" width="13.3984375" style="95" bestFit="1" customWidth="1"/>
    <col min="15108" max="15108" width="12" style="95" bestFit="1" customWidth="1"/>
    <col min="15109" max="15109" width="13.296875" style="95" bestFit="1" customWidth="1"/>
    <col min="15110" max="15110" width="10.59765625" style="95" bestFit="1" customWidth="1"/>
    <col min="15111" max="15111" width="17.296875" style="95" customWidth="1"/>
    <col min="15112" max="15112" width="3.09765625" style="95" customWidth="1"/>
    <col min="15113" max="15359" width="9.09765625" style="95"/>
    <col min="15360" max="15360" width="4.3984375" style="95" customWidth="1"/>
    <col min="15361" max="15361" width="30.3984375" style="95" customWidth="1"/>
    <col min="15362" max="15362" width="38.296875" style="95" customWidth="1"/>
    <col min="15363" max="15363" width="13.3984375" style="95" bestFit="1" customWidth="1"/>
    <col min="15364" max="15364" width="12" style="95" bestFit="1" customWidth="1"/>
    <col min="15365" max="15365" width="13.296875" style="95" bestFit="1" customWidth="1"/>
    <col min="15366" max="15366" width="10.59765625" style="95" bestFit="1" customWidth="1"/>
    <col min="15367" max="15367" width="17.296875" style="95" customWidth="1"/>
    <col min="15368" max="15368" width="3.09765625" style="95" customWidth="1"/>
    <col min="15369" max="15615" width="9.09765625" style="95"/>
    <col min="15616" max="15616" width="4.3984375" style="95" customWidth="1"/>
    <col min="15617" max="15617" width="30.3984375" style="95" customWidth="1"/>
    <col min="15618" max="15618" width="38.296875" style="95" customWidth="1"/>
    <col min="15619" max="15619" width="13.3984375" style="95" bestFit="1" customWidth="1"/>
    <col min="15620" max="15620" width="12" style="95" bestFit="1" customWidth="1"/>
    <col min="15621" max="15621" width="13.296875" style="95" bestFit="1" customWidth="1"/>
    <col min="15622" max="15622" width="10.59765625" style="95" bestFit="1" customWidth="1"/>
    <col min="15623" max="15623" width="17.296875" style="95" customWidth="1"/>
    <col min="15624" max="15624" width="3.09765625" style="95" customWidth="1"/>
    <col min="15625" max="15871" width="9.09765625" style="95"/>
    <col min="15872" max="15872" width="4.3984375" style="95" customWidth="1"/>
    <col min="15873" max="15873" width="30.3984375" style="95" customWidth="1"/>
    <col min="15874" max="15874" width="38.296875" style="95" customWidth="1"/>
    <col min="15875" max="15875" width="13.3984375" style="95" bestFit="1" customWidth="1"/>
    <col min="15876" max="15876" width="12" style="95" bestFit="1" customWidth="1"/>
    <col min="15877" max="15877" width="13.296875" style="95" bestFit="1" customWidth="1"/>
    <col min="15878" max="15878" width="10.59765625" style="95" bestFit="1" customWidth="1"/>
    <col min="15879" max="15879" width="17.296875" style="95" customWidth="1"/>
    <col min="15880" max="15880" width="3.09765625" style="95" customWidth="1"/>
    <col min="15881" max="16127" width="9.09765625" style="95"/>
    <col min="16128" max="16128" width="4.3984375" style="95" customWidth="1"/>
    <col min="16129" max="16129" width="30.3984375" style="95" customWidth="1"/>
    <col min="16130" max="16130" width="38.296875" style="95" customWidth="1"/>
    <col min="16131" max="16131" width="13.3984375" style="95" bestFit="1" customWidth="1"/>
    <col min="16132" max="16132" width="12" style="95" bestFit="1" customWidth="1"/>
    <col min="16133" max="16133" width="13.296875" style="95" bestFit="1" customWidth="1"/>
    <col min="16134" max="16134" width="10.59765625" style="95" bestFit="1" customWidth="1"/>
    <col min="16135" max="16135" width="17.296875" style="95" customWidth="1"/>
    <col min="16136" max="16136" width="3.09765625" style="95" customWidth="1"/>
    <col min="16137" max="16384" width="9.09765625" style="95"/>
  </cols>
  <sheetData>
    <row r="1" spans="1:8" ht="18.600000000000001" customHeight="1" x14ac:dyDescent="0.3">
      <c r="A1" s="250" t="s">
        <v>0</v>
      </c>
      <c r="B1" s="250"/>
      <c r="C1" s="250"/>
      <c r="D1" s="250"/>
      <c r="E1" s="250"/>
      <c r="F1" s="250"/>
    </row>
    <row r="2" spans="1:8" ht="15.7" customHeight="1" x14ac:dyDescent="0.3">
      <c r="B2" s="96">
        <v>43374</v>
      </c>
    </row>
    <row r="3" spans="1:8" ht="15.7" customHeight="1" x14ac:dyDescent="0.3">
      <c r="B3" s="96"/>
    </row>
    <row r="4" spans="1:8" ht="15" customHeight="1" x14ac:dyDescent="0.3">
      <c r="A4" s="99" t="s">
        <v>197</v>
      </c>
      <c r="C4" s="100" t="s">
        <v>2</v>
      </c>
      <c r="D4" s="100" t="s">
        <v>3</v>
      </c>
      <c r="E4" s="100" t="s">
        <v>4</v>
      </c>
      <c r="F4" s="101" t="s">
        <v>5</v>
      </c>
    </row>
    <row r="5" spans="1:8" ht="14.4" customHeight="1" x14ac:dyDescent="0.3">
      <c r="A5" s="102" t="s">
        <v>6</v>
      </c>
      <c r="B5" s="95" t="s">
        <v>7</v>
      </c>
      <c r="C5" s="103">
        <v>600</v>
      </c>
      <c r="D5" s="103"/>
      <c r="E5" s="103">
        <v>600</v>
      </c>
      <c r="F5" s="98" t="s">
        <v>8</v>
      </c>
    </row>
    <row r="6" spans="1:8" ht="14.4" customHeight="1" x14ac:dyDescent="0.3">
      <c r="A6" s="102" t="s">
        <v>198</v>
      </c>
      <c r="B6" s="95" t="s">
        <v>431</v>
      </c>
      <c r="C6" s="103">
        <v>43.62</v>
      </c>
      <c r="D6" s="103">
        <v>8.7200000000000006</v>
      </c>
      <c r="E6" s="104">
        <v>52.34</v>
      </c>
      <c r="F6" s="98" t="s">
        <v>8</v>
      </c>
      <c r="G6" s="105"/>
    </row>
    <row r="7" spans="1:8" ht="14.4" customHeight="1" x14ac:dyDescent="0.3">
      <c r="A7" s="102" t="s">
        <v>198</v>
      </c>
      <c r="B7" s="95" t="s">
        <v>431</v>
      </c>
      <c r="C7" s="103">
        <v>15.67</v>
      </c>
      <c r="D7" s="103">
        <v>3.14</v>
      </c>
      <c r="E7" s="104">
        <v>18.809999999999999</v>
      </c>
      <c r="F7" s="98" t="s">
        <v>8</v>
      </c>
      <c r="G7" s="105"/>
    </row>
    <row r="8" spans="1:8" ht="14.4" customHeight="1" x14ac:dyDescent="0.3">
      <c r="A8" s="102" t="s">
        <v>17</v>
      </c>
      <c r="B8" s="95" t="s">
        <v>432</v>
      </c>
      <c r="C8" s="106">
        <v>15</v>
      </c>
      <c r="D8" s="106">
        <v>3</v>
      </c>
      <c r="E8" s="106">
        <v>18</v>
      </c>
      <c r="F8" s="98" t="s">
        <v>8</v>
      </c>
      <c r="G8" s="105"/>
    </row>
    <row r="9" spans="1:8" ht="14.4" customHeight="1" x14ac:dyDescent="0.3">
      <c r="A9" s="102" t="s">
        <v>146</v>
      </c>
      <c r="B9" s="95" t="s">
        <v>433</v>
      </c>
      <c r="C9" s="106">
        <v>26.76</v>
      </c>
      <c r="D9" s="106">
        <v>5.36</v>
      </c>
      <c r="E9" s="106">
        <v>32.119999999999997</v>
      </c>
      <c r="F9" s="98" t="s">
        <v>242</v>
      </c>
      <c r="G9" s="105"/>
    </row>
    <row r="10" spans="1:8" ht="14.4" customHeight="1" x14ac:dyDescent="0.3">
      <c r="A10" s="102" t="s">
        <v>146</v>
      </c>
      <c r="B10" s="95" t="s">
        <v>434</v>
      </c>
      <c r="C10" s="106">
        <v>4.6900000000000004</v>
      </c>
      <c r="D10" s="106"/>
      <c r="E10" s="106">
        <v>4.6900000000000004</v>
      </c>
      <c r="F10" s="98" t="s">
        <v>242</v>
      </c>
      <c r="G10" s="105"/>
    </row>
    <row r="11" spans="1:8" ht="14.4" customHeight="1" x14ac:dyDescent="0.3">
      <c r="A11" s="102" t="s">
        <v>146</v>
      </c>
      <c r="B11" s="95" t="s">
        <v>434</v>
      </c>
      <c r="C11" s="106">
        <v>3.22</v>
      </c>
      <c r="D11" s="106"/>
      <c r="E11" s="106">
        <v>3.22</v>
      </c>
      <c r="F11" s="98" t="s">
        <v>242</v>
      </c>
      <c r="G11" s="105"/>
    </row>
    <row r="12" spans="1:8" ht="14.4" customHeight="1" x14ac:dyDescent="0.3">
      <c r="A12" s="102" t="s">
        <v>78</v>
      </c>
      <c r="B12" s="95" t="s">
        <v>435</v>
      </c>
      <c r="C12" s="106">
        <v>80.05</v>
      </c>
      <c r="D12" s="106">
        <v>16.010000000000002</v>
      </c>
      <c r="E12" s="106">
        <v>96.06</v>
      </c>
      <c r="F12" s="98" t="s">
        <v>8</v>
      </c>
      <c r="G12" s="105"/>
    </row>
    <row r="13" spans="1:8" ht="12.85" customHeight="1" x14ac:dyDescent="0.3">
      <c r="C13" s="107">
        <f>SUM(C5:C12)</f>
        <v>789.01</v>
      </c>
      <c r="D13" s="107">
        <f>SUM(D5:D12)</f>
        <v>36.230000000000004</v>
      </c>
      <c r="E13" s="107">
        <f>SUM(E5:E12)</f>
        <v>825.24</v>
      </c>
      <c r="H13" s="95" t="s">
        <v>24</v>
      </c>
    </row>
    <row r="14" spans="1:8" ht="12.85" customHeight="1" x14ac:dyDescent="0.3">
      <c r="C14" s="117"/>
      <c r="D14" s="117"/>
      <c r="E14" s="117"/>
    </row>
    <row r="15" spans="1:8" x14ac:dyDescent="0.3">
      <c r="A15" s="99" t="s">
        <v>206</v>
      </c>
      <c r="C15" s="108"/>
      <c r="D15" s="108"/>
      <c r="E15" s="108"/>
    </row>
    <row r="16" spans="1:8" x14ac:dyDescent="0.3">
      <c r="A16" s="102" t="s">
        <v>33</v>
      </c>
      <c r="B16" s="95" t="s">
        <v>34</v>
      </c>
      <c r="C16" s="109">
        <v>8.31</v>
      </c>
      <c r="D16" s="109"/>
      <c r="E16" s="109">
        <v>8.31</v>
      </c>
      <c r="F16" s="98" t="s">
        <v>8</v>
      </c>
      <c r="G16" s="105"/>
    </row>
    <row r="17" spans="1:7" x14ac:dyDescent="0.3">
      <c r="A17" s="95" t="s">
        <v>37</v>
      </c>
      <c r="B17" s="95" t="s">
        <v>38</v>
      </c>
      <c r="C17" s="110">
        <v>81.37</v>
      </c>
      <c r="D17" s="110">
        <v>16.27</v>
      </c>
      <c r="E17" s="110">
        <f>SUM(C17:D17)</f>
        <v>97.64</v>
      </c>
      <c r="F17" s="111" t="s">
        <v>8</v>
      </c>
    </row>
    <row r="18" spans="1:7" x14ac:dyDescent="0.3">
      <c r="A18" s="95" t="s">
        <v>17</v>
      </c>
      <c r="B18" s="95" t="s">
        <v>436</v>
      </c>
      <c r="C18" s="109">
        <v>69.8</v>
      </c>
      <c r="D18" s="109">
        <v>13.96</v>
      </c>
      <c r="E18" s="109">
        <f>SUM(C18:D18)</f>
        <v>83.759999999999991</v>
      </c>
      <c r="F18" s="111" t="s">
        <v>8</v>
      </c>
      <c r="G18" s="105"/>
    </row>
    <row r="19" spans="1:7" x14ac:dyDescent="0.3">
      <c r="A19" s="102" t="s">
        <v>277</v>
      </c>
      <c r="B19" s="95" t="s">
        <v>437</v>
      </c>
      <c r="C19" s="108">
        <v>19.850000000000001</v>
      </c>
      <c r="D19" s="108">
        <v>3.9740000000000002</v>
      </c>
      <c r="E19" s="108">
        <v>23.82</v>
      </c>
      <c r="F19" s="98">
        <v>203379</v>
      </c>
      <c r="G19" s="105"/>
    </row>
    <row r="20" spans="1:7" x14ac:dyDescent="0.3">
      <c r="A20" s="102" t="s">
        <v>302</v>
      </c>
      <c r="B20" s="95" t="s">
        <v>213</v>
      </c>
      <c r="C20" s="108">
        <v>184.27</v>
      </c>
      <c r="D20" s="108">
        <v>36.85</v>
      </c>
      <c r="E20" s="108">
        <f>SUM(C20:D20)</f>
        <v>221.12</v>
      </c>
      <c r="F20" s="98">
        <v>203380</v>
      </c>
      <c r="G20" s="105"/>
    </row>
    <row r="21" spans="1:7" x14ac:dyDescent="0.3">
      <c r="A21" s="102" t="s">
        <v>438</v>
      </c>
      <c r="B21" s="95" t="s">
        <v>439</v>
      </c>
      <c r="C21" s="108">
        <v>45.82</v>
      </c>
      <c r="D21" s="108">
        <v>9.17</v>
      </c>
      <c r="E21" s="108">
        <v>54.99</v>
      </c>
      <c r="F21" s="98" t="s">
        <v>242</v>
      </c>
      <c r="G21" s="105"/>
    </row>
    <row r="22" spans="1:7" x14ac:dyDescent="0.3">
      <c r="A22" s="102" t="s">
        <v>440</v>
      </c>
      <c r="B22" s="95" t="s">
        <v>441</v>
      </c>
      <c r="C22" s="108">
        <v>50</v>
      </c>
      <c r="D22" s="108"/>
      <c r="E22" s="108">
        <v>50</v>
      </c>
      <c r="F22" s="98">
        <v>203382</v>
      </c>
      <c r="G22" s="105"/>
    </row>
    <row r="23" spans="1:7" x14ac:dyDescent="0.3">
      <c r="A23" s="102" t="s">
        <v>348</v>
      </c>
      <c r="B23" s="95" t="s">
        <v>442</v>
      </c>
      <c r="C23" s="108">
        <v>206.27</v>
      </c>
      <c r="D23" s="108">
        <v>41.25</v>
      </c>
      <c r="E23" s="108">
        <v>247.52</v>
      </c>
      <c r="F23" s="98">
        <v>203383</v>
      </c>
      <c r="G23" s="105"/>
    </row>
    <row r="24" spans="1:7" x14ac:dyDescent="0.3">
      <c r="A24" s="102" t="s">
        <v>89</v>
      </c>
      <c r="B24" s="95" t="s">
        <v>247</v>
      </c>
      <c r="C24" s="108">
        <v>90.28</v>
      </c>
      <c r="D24" s="108"/>
      <c r="E24" s="108">
        <v>90.28</v>
      </c>
      <c r="F24" s="98">
        <v>203387</v>
      </c>
      <c r="G24" s="105"/>
    </row>
    <row r="25" spans="1:7" x14ac:dyDescent="0.3">
      <c r="A25" s="102" t="s">
        <v>348</v>
      </c>
      <c r="B25" s="95" t="s">
        <v>442</v>
      </c>
      <c r="C25" s="108">
        <v>76.27</v>
      </c>
      <c r="D25" s="108">
        <v>15.25</v>
      </c>
      <c r="E25" s="108">
        <v>91.52</v>
      </c>
      <c r="F25" s="98">
        <v>203383</v>
      </c>
      <c r="G25" s="105"/>
    </row>
    <row r="26" spans="1:7" x14ac:dyDescent="0.3">
      <c r="A26" s="102" t="s">
        <v>348</v>
      </c>
      <c r="B26" s="95" t="s">
        <v>442</v>
      </c>
      <c r="C26" s="108">
        <v>76.27</v>
      </c>
      <c r="D26" s="108">
        <v>15.25</v>
      </c>
      <c r="E26" s="108">
        <v>91.52</v>
      </c>
      <c r="F26" s="98">
        <v>203383</v>
      </c>
      <c r="G26" s="105"/>
    </row>
    <row r="27" spans="1:7" x14ac:dyDescent="0.3">
      <c r="A27" s="102" t="s">
        <v>443</v>
      </c>
      <c r="B27" s="95" t="s">
        <v>444</v>
      </c>
      <c r="C27" s="108">
        <v>1300</v>
      </c>
      <c r="D27" s="108">
        <v>260</v>
      </c>
      <c r="E27" s="108">
        <v>1560</v>
      </c>
      <c r="F27" s="98">
        <v>203385</v>
      </c>
      <c r="G27" s="105"/>
    </row>
    <row r="28" spans="1:7" x14ac:dyDescent="0.3">
      <c r="A28" s="102" t="s">
        <v>445</v>
      </c>
      <c r="B28" s="95" t="s">
        <v>446</v>
      </c>
      <c r="C28" s="108">
        <v>107.99</v>
      </c>
      <c r="D28" s="108">
        <v>0.8</v>
      </c>
      <c r="E28" s="108">
        <v>108.79</v>
      </c>
      <c r="F28" s="98" t="s">
        <v>242</v>
      </c>
      <c r="G28" s="105"/>
    </row>
    <row r="29" spans="1:7" x14ac:dyDescent="0.3">
      <c r="A29" s="102" t="s">
        <v>398</v>
      </c>
      <c r="B29" s="95" t="s">
        <v>447</v>
      </c>
      <c r="C29" s="108">
        <v>14.38</v>
      </c>
      <c r="D29" s="108">
        <v>2.88</v>
      </c>
      <c r="E29" s="108">
        <v>17.260000000000002</v>
      </c>
      <c r="F29" s="98">
        <v>203386</v>
      </c>
      <c r="G29" s="105"/>
    </row>
    <row r="30" spans="1:7" x14ac:dyDescent="0.3">
      <c r="C30" s="107">
        <f>SUM(C16:C29)</f>
        <v>2330.88</v>
      </c>
      <c r="D30" s="107">
        <f>SUM(D16:D29)</f>
        <v>415.654</v>
      </c>
      <c r="E30" s="107">
        <f>SUM(E16:E29)</f>
        <v>2746.53</v>
      </c>
      <c r="G30" s="105"/>
    </row>
    <row r="31" spans="1:7" x14ac:dyDescent="0.3">
      <c r="C31" s="117"/>
      <c r="D31" s="117"/>
      <c r="E31" s="117"/>
      <c r="G31" s="105"/>
    </row>
    <row r="32" spans="1:7" x14ac:dyDescent="0.3">
      <c r="A32" s="99" t="s">
        <v>220</v>
      </c>
      <c r="C32" s="108"/>
      <c r="D32" s="108"/>
      <c r="E32" s="108"/>
    </row>
    <row r="33" spans="1:7" x14ac:dyDescent="0.3">
      <c r="A33" s="102" t="s">
        <v>6</v>
      </c>
      <c r="B33" s="95" t="s">
        <v>7</v>
      </c>
      <c r="C33" s="108">
        <v>456</v>
      </c>
      <c r="D33" s="108"/>
      <c r="E33" s="108">
        <v>456</v>
      </c>
      <c r="F33" s="98" t="s">
        <v>8</v>
      </c>
    </row>
    <row r="34" spans="1:7" x14ac:dyDescent="0.3">
      <c r="A34" s="102" t="s">
        <v>198</v>
      </c>
      <c r="B34" s="95" t="s">
        <v>448</v>
      </c>
      <c r="C34" s="108">
        <v>71.709999999999994</v>
      </c>
      <c r="D34" s="108">
        <v>14.34</v>
      </c>
      <c r="E34" s="112">
        <v>86.05</v>
      </c>
      <c r="F34" s="98" t="s">
        <v>8</v>
      </c>
    </row>
    <row r="35" spans="1:7" x14ac:dyDescent="0.3">
      <c r="A35" s="102" t="s">
        <v>449</v>
      </c>
      <c r="B35" s="113" t="s">
        <v>450</v>
      </c>
      <c r="C35" s="109">
        <v>1875</v>
      </c>
      <c r="D35" s="109"/>
      <c r="E35" s="109">
        <v>1875</v>
      </c>
      <c r="F35" s="98" t="s">
        <v>8</v>
      </c>
    </row>
    <row r="36" spans="1:7" x14ac:dyDescent="0.3">
      <c r="A36" s="102" t="s">
        <v>449</v>
      </c>
      <c r="B36" s="113" t="s">
        <v>451</v>
      </c>
      <c r="C36" s="109">
        <v>1436.85</v>
      </c>
      <c r="D36" s="109"/>
      <c r="E36" s="109">
        <v>1436.85</v>
      </c>
      <c r="F36" s="98">
        <v>203388</v>
      </c>
    </row>
    <row r="37" spans="1:7" x14ac:dyDescent="0.3">
      <c r="A37" s="102" t="s">
        <v>452</v>
      </c>
      <c r="B37" s="113" t="s">
        <v>453</v>
      </c>
      <c r="C37" s="109">
        <v>59.9</v>
      </c>
      <c r="D37" s="109">
        <v>11.98</v>
      </c>
      <c r="E37" s="109">
        <v>71.88</v>
      </c>
      <c r="F37" s="98" t="s">
        <v>242</v>
      </c>
    </row>
    <row r="38" spans="1:7" x14ac:dyDescent="0.3">
      <c r="A38" s="102" t="s">
        <v>454</v>
      </c>
      <c r="B38" s="113" t="s">
        <v>455</v>
      </c>
      <c r="C38" s="109">
        <v>212.25</v>
      </c>
      <c r="D38" s="109"/>
      <c r="E38" s="109">
        <v>212.25</v>
      </c>
      <c r="F38" s="98">
        <v>203389</v>
      </c>
    </row>
    <row r="39" spans="1:7" x14ac:dyDescent="0.3">
      <c r="A39" s="102" t="s">
        <v>456</v>
      </c>
      <c r="B39" s="113" t="s">
        <v>455</v>
      </c>
      <c r="C39" s="109">
        <v>230.85</v>
      </c>
      <c r="D39" s="109"/>
      <c r="E39" s="109">
        <v>230.85</v>
      </c>
      <c r="F39" s="98">
        <v>203390</v>
      </c>
    </row>
    <row r="40" spans="1:7" x14ac:dyDescent="0.3">
      <c r="A40" s="102" t="s">
        <v>141</v>
      </c>
      <c r="B40" s="113" t="s">
        <v>142</v>
      </c>
      <c r="C40" s="109">
        <v>41.14</v>
      </c>
      <c r="D40" s="109"/>
      <c r="E40" s="109">
        <v>41.14</v>
      </c>
      <c r="F40" s="98">
        <v>203393</v>
      </c>
    </row>
    <row r="41" spans="1:7" x14ac:dyDescent="0.3">
      <c r="A41" s="102" t="s">
        <v>237</v>
      </c>
      <c r="B41" s="113" t="s">
        <v>457</v>
      </c>
      <c r="C41" s="109">
        <v>1463</v>
      </c>
      <c r="D41" s="109">
        <v>292.60000000000002</v>
      </c>
      <c r="E41" s="109">
        <v>1755.6</v>
      </c>
      <c r="F41" s="98">
        <v>203394</v>
      </c>
    </row>
    <row r="42" spans="1:7" x14ac:dyDescent="0.3">
      <c r="A42" s="102" t="s">
        <v>153</v>
      </c>
      <c r="B42" s="113" t="s">
        <v>458</v>
      </c>
      <c r="C42" s="109">
        <v>121.18</v>
      </c>
      <c r="D42" s="109">
        <v>6.06</v>
      </c>
      <c r="E42" s="109">
        <v>127.24</v>
      </c>
      <c r="F42" s="98">
        <v>203391</v>
      </c>
    </row>
    <row r="43" spans="1:7" x14ac:dyDescent="0.3">
      <c r="A43" s="102" t="s">
        <v>228</v>
      </c>
      <c r="B43" s="113" t="s">
        <v>459</v>
      </c>
      <c r="C43" s="109">
        <v>41.19</v>
      </c>
      <c r="D43" s="109">
        <v>2.06</v>
      </c>
      <c r="E43" s="109">
        <v>43.25</v>
      </c>
      <c r="F43" s="98">
        <v>203392</v>
      </c>
    </row>
    <row r="44" spans="1:7" x14ac:dyDescent="0.3">
      <c r="A44" s="114"/>
      <c r="B44" s="115"/>
      <c r="C44" s="107">
        <f>SUM(C33:C43)</f>
        <v>6009.0700000000006</v>
      </c>
      <c r="D44" s="107">
        <f>SUM(D33:D43)</f>
        <v>327.04000000000002</v>
      </c>
      <c r="E44" s="107">
        <f>SUM(E33:E43)</f>
        <v>6336.1100000000006</v>
      </c>
      <c r="F44" s="116"/>
    </row>
    <row r="45" spans="1:7" x14ac:dyDescent="0.3">
      <c r="A45" s="114"/>
      <c r="B45" s="115"/>
      <c r="C45" s="117"/>
      <c r="D45" s="117"/>
      <c r="E45" s="117"/>
      <c r="F45" s="116"/>
    </row>
    <row r="46" spans="1:7" x14ac:dyDescent="0.3">
      <c r="A46" s="99" t="s">
        <v>234</v>
      </c>
      <c r="C46" s="108"/>
      <c r="D46" s="108"/>
      <c r="E46" s="108"/>
      <c r="G46" s="105"/>
    </row>
    <row r="47" spans="1:7" x14ac:dyDescent="0.3">
      <c r="A47" s="102" t="s">
        <v>6</v>
      </c>
      <c r="B47" s="95" t="s">
        <v>7</v>
      </c>
      <c r="C47" s="108">
        <v>187</v>
      </c>
      <c r="D47" s="108"/>
      <c r="E47" s="108">
        <v>187</v>
      </c>
      <c r="F47" s="98" t="s">
        <v>8</v>
      </c>
    </row>
    <row r="48" spans="1:7" x14ac:dyDescent="0.3">
      <c r="A48" s="102" t="s">
        <v>198</v>
      </c>
      <c r="B48" s="95" t="s">
        <v>448</v>
      </c>
      <c r="C48" s="106">
        <v>71.709999999999994</v>
      </c>
      <c r="D48" s="106">
        <v>14.34</v>
      </c>
      <c r="E48" s="106">
        <v>86.05</v>
      </c>
      <c r="F48" s="98" t="s">
        <v>8</v>
      </c>
      <c r="G48" s="105"/>
    </row>
    <row r="49" spans="1:7" x14ac:dyDescent="0.3">
      <c r="A49" s="95" t="s">
        <v>460</v>
      </c>
      <c r="B49" s="95" t="s">
        <v>461</v>
      </c>
      <c r="C49" s="97">
        <v>1251.98</v>
      </c>
      <c r="D49" s="97">
        <v>250.4</v>
      </c>
      <c r="E49" s="97">
        <v>1502.38</v>
      </c>
      <c r="F49" s="98">
        <v>203395</v>
      </c>
      <c r="G49" s="105"/>
    </row>
    <row r="50" spans="1:7" x14ac:dyDescent="0.3">
      <c r="A50" s="95" t="s">
        <v>80</v>
      </c>
      <c r="B50" s="95" t="s">
        <v>462</v>
      </c>
      <c r="C50" s="97">
        <v>520</v>
      </c>
      <c r="D50" s="97">
        <v>104</v>
      </c>
      <c r="E50" s="97">
        <v>624</v>
      </c>
      <c r="F50" s="98">
        <v>203396</v>
      </c>
      <c r="G50" s="105"/>
    </row>
    <row r="51" spans="1:7" x14ac:dyDescent="0.3">
      <c r="A51" s="95" t="s">
        <v>153</v>
      </c>
      <c r="B51" s="95" t="s">
        <v>463</v>
      </c>
      <c r="C51" s="97">
        <v>68.650000000000006</v>
      </c>
      <c r="D51" s="97">
        <v>3.43</v>
      </c>
      <c r="E51" s="97">
        <v>72.08</v>
      </c>
      <c r="F51" s="98">
        <v>203391</v>
      </c>
      <c r="G51" s="105"/>
    </row>
    <row r="52" spans="1:7" x14ac:dyDescent="0.3">
      <c r="A52" s="95" t="s">
        <v>228</v>
      </c>
      <c r="B52" s="95" t="s">
        <v>459</v>
      </c>
      <c r="C52" s="97">
        <f>17.92+29.1</f>
        <v>47.02</v>
      </c>
      <c r="D52" s="97">
        <v>2.36</v>
      </c>
      <c r="E52" s="97">
        <v>49.38</v>
      </c>
      <c r="F52" s="98">
        <v>203392</v>
      </c>
      <c r="G52" s="105"/>
    </row>
    <row r="53" spans="1:7" x14ac:dyDescent="0.3">
      <c r="A53" s="119"/>
      <c r="B53" s="114"/>
      <c r="C53" s="107">
        <f>SUM(C47:C52)</f>
        <v>2146.36</v>
      </c>
      <c r="D53" s="107">
        <f>SUM(D47:D52)</f>
        <v>374.53000000000003</v>
      </c>
      <c r="E53" s="107">
        <f>SUM(E47:E52)</f>
        <v>2520.8900000000003</v>
      </c>
      <c r="G53" s="105"/>
    </row>
    <row r="54" spans="1:7" x14ac:dyDescent="0.3">
      <c r="A54" s="119"/>
      <c r="B54" s="114"/>
      <c r="C54" s="117"/>
      <c r="D54" s="117"/>
      <c r="E54" s="117"/>
      <c r="G54" s="105"/>
    </row>
    <row r="55" spans="1:7" x14ac:dyDescent="0.3">
      <c r="A55" s="99" t="s">
        <v>236</v>
      </c>
      <c r="C55" s="117"/>
      <c r="D55" s="117"/>
      <c r="E55" s="117"/>
      <c r="G55" s="105"/>
    </row>
    <row r="56" spans="1:7" x14ac:dyDescent="0.3">
      <c r="A56" s="102" t="s">
        <v>176</v>
      </c>
      <c r="B56" s="95" t="s">
        <v>463</v>
      </c>
      <c r="C56" s="117">
        <v>45.14</v>
      </c>
      <c r="D56" s="117">
        <v>2.2599999999999998</v>
      </c>
      <c r="E56" s="117">
        <v>47.4</v>
      </c>
      <c r="F56" s="98">
        <v>203391</v>
      </c>
      <c r="G56" s="105"/>
    </row>
    <row r="57" spans="1:7" x14ac:dyDescent="0.3">
      <c r="A57" s="102" t="s">
        <v>464</v>
      </c>
      <c r="B57" s="95" t="s">
        <v>465</v>
      </c>
      <c r="C57" s="117">
        <v>150</v>
      </c>
      <c r="D57" s="117">
        <v>30</v>
      </c>
      <c r="E57" s="117">
        <v>180</v>
      </c>
      <c r="F57" s="98">
        <v>203397</v>
      </c>
      <c r="G57" s="105"/>
    </row>
    <row r="58" spans="1:7" x14ac:dyDescent="0.3">
      <c r="A58" s="99"/>
      <c r="C58" s="107">
        <f>SUM(C56:C57)</f>
        <v>195.14</v>
      </c>
      <c r="D58" s="107">
        <f>SUM(D56:D57)</f>
        <v>32.26</v>
      </c>
      <c r="E58" s="107">
        <f>SUM(E56:E57)</f>
        <v>227.4</v>
      </c>
      <c r="G58" s="105"/>
    </row>
    <row r="59" spans="1:7" x14ac:dyDescent="0.3">
      <c r="A59" s="102"/>
      <c r="C59" s="117"/>
      <c r="D59" s="117"/>
      <c r="E59" s="117"/>
      <c r="G59" s="105"/>
    </row>
    <row r="60" spans="1:7" x14ac:dyDescent="0.3">
      <c r="C60" s="117"/>
      <c r="D60" s="117"/>
      <c r="E60" s="117"/>
      <c r="G60" s="105"/>
    </row>
    <row r="61" spans="1:7" x14ac:dyDescent="0.3">
      <c r="A61" s="99" t="s">
        <v>466</v>
      </c>
      <c r="C61" s="117"/>
      <c r="D61" s="117"/>
      <c r="E61" s="117"/>
    </row>
    <row r="62" spans="1:7" x14ac:dyDescent="0.3">
      <c r="A62" s="102" t="s">
        <v>153</v>
      </c>
      <c r="B62" s="95" t="s">
        <v>463</v>
      </c>
      <c r="C62" s="117">
        <v>27.17</v>
      </c>
      <c r="D62" s="117">
        <v>1.36</v>
      </c>
      <c r="E62" s="117">
        <v>28.53</v>
      </c>
      <c r="F62" s="98">
        <v>203391</v>
      </c>
    </row>
    <row r="63" spans="1:7" x14ac:dyDescent="0.3">
      <c r="A63" s="102" t="s">
        <v>467</v>
      </c>
      <c r="B63" s="95" t="s">
        <v>468</v>
      </c>
      <c r="C63" s="117">
        <v>351.83</v>
      </c>
      <c r="D63" s="117">
        <v>70.37</v>
      </c>
      <c r="E63" s="117">
        <v>422.2</v>
      </c>
      <c r="F63" s="98">
        <v>203398</v>
      </c>
    </row>
    <row r="64" spans="1:7" x14ac:dyDescent="0.3">
      <c r="C64" s="107">
        <f>SUM(C62:C63)</f>
        <v>379</v>
      </c>
      <c r="D64" s="107">
        <f>SUM(D62:D63)</f>
        <v>71.73</v>
      </c>
      <c r="E64" s="107">
        <f>SUM(E62:E63)</f>
        <v>450.73</v>
      </c>
    </row>
    <row r="65" spans="1:7" x14ac:dyDescent="0.3">
      <c r="C65" s="117"/>
      <c r="D65" s="117"/>
      <c r="E65" s="117"/>
    </row>
    <row r="66" spans="1:7" x14ac:dyDescent="0.3">
      <c r="A66" s="99" t="s">
        <v>243</v>
      </c>
      <c r="B66" s="102"/>
      <c r="C66" s="108"/>
      <c r="D66" s="108"/>
      <c r="E66" s="108"/>
    </row>
    <row r="67" spans="1:7" x14ac:dyDescent="0.3">
      <c r="A67" s="102" t="s">
        <v>6</v>
      </c>
      <c r="B67" s="102" t="s">
        <v>7</v>
      </c>
      <c r="C67" s="108">
        <v>540</v>
      </c>
      <c r="D67" s="108"/>
      <c r="E67" s="108">
        <v>540</v>
      </c>
      <c r="F67" s="98" t="s">
        <v>8</v>
      </c>
    </row>
    <row r="68" spans="1:7" x14ac:dyDescent="0.3">
      <c r="A68" s="102" t="s">
        <v>198</v>
      </c>
      <c r="B68" s="102" t="s">
        <v>469</v>
      </c>
      <c r="C68" s="108">
        <v>15.67</v>
      </c>
      <c r="D68" s="108">
        <v>3.13</v>
      </c>
      <c r="E68" s="108">
        <v>18.8</v>
      </c>
      <c r="F68" s="98" t="s">
        <v>8</v>
      </c>
    </row>
    <row r="69" spans="1:7" x14ac:dyDescent="0.3">
      <c r="A69" s="102" t="s">
        <v>198</v>
      </c>
      <c r="B69" s="102" t="s">
        <v>469</v>
      </c>
      <c r="C69" s="108">
        <v>43.62</v>
      </c>
      <c r="D69" s="108">
        <v>8.7200000000000006</v>
      </c>
      <c r="E69" s="108">
        <v>52.34</v>
      </c>
      <c r="F69" s="98" t="s">
        <v>8</v>
      </c>
    </row>
    <row r="70" spans="1:7" x14ac:dyDescent="0.3">
      <c r="A70" s="102" t="s">
        <v>302</v>
      </c>
      <c r="B70" s="102" t="s">
        <v>470</v>
      </c>
      <c r="C70" s="108">
        <v>39.6</v>
      </c>
      <c r="D70" s="108">
        <v>7.92</v>
      </c>
      <c r="E70" s="121">
        <v>47.52</v>
      </c>
      <c r="F70" s="98">
        <v>203380</v>
      </c>
      <c r="G70" s="105"/>
    </row>
    <row r="71" spans="1:7" x14ac:dyDescent="0.3">
      <c r="A71" s="102" t="s">
        <v>78</v>
      </c>
      <c r="B71" s="102" t="s">
        <v>471</v>
      </c>
      <c r="C71" s="108">
        <v>63.19</v>
      </c>
      <c r="D71" s="108">
        <v>12.64</v>
      </c>
      <c r="E71" s="121">
        <v>75.83</v>
      </c>
      <c r="F71" s="98" t="s">
        <v>8</v>
      </c>
      <c r="G71" s="105"/>
    </row>
    <row r="72" spans="1:7" x14ac:dyDescent="0.3">
      <c r="A72" s="102" t="s">
        <v>80</v>
      </c>
      <c r="B72" s="102" t="s">
        <v>462</v>
      </c>
      <c r="C72" s="108">
        <v>410</v>
      </c>
      <c r="D72" s="108">
        <v>82</v>
      </c>
      <c r="E72" s="121">
        <v>492</v>
      </c>
      <c r="F72" s="98">
        <v>203396</v>
      </c>
      <c r="G72" s="105"/>
    </row>
    <row r="73" spans="1:7" x14ac:dyDescent="0.3">
      <c r="C73" s="107">
        <f>SUM(C67:C72)</f>
        <v>1112.08</v>
      </c>
      <c r="D73" s="107">
        <f>SUM(D67:D72)</f>
        <v>114.41</v>
      </c>
      <c r="E73" s="107">
        <f>SUM(E67:E72)</f>
        <v>1226.49</v>
      </c>
      <c r="G73" s="105"/>
    </row>
    <row r="74" spans="1:7" x14ac:dyDescent="0.3">
      <c r="C74" s="117"/>
      <c r="D74" s="117"/>
      <c r="E74" s="117"/>
      <c r="G74" s="105"/>
    </row>
    <row r="75" spans="1:7" x14ac:dyDescent="0.3">
      <c r="A75" s="99" t="s">
        <v>472</v>
      </c>
      <c r="B75" s="2"/>
      <c r="C75" s="24"/>
      <c r="D75" s="24"/>
      <c r="E75" s="24"/>
      <c r="F75" s="5"/>
    </row>
    <row r="76" spans="1:7" x14ac:dyDescent="0.3">
      <c r="A76" s="102" t="s">
        <v>473</v>
      </c>
      <c r="B76" s="95" t="s">
        <v>474</v>
      </c>
      <c r="C76" s="176">
        <v>50</v>
      </c>
      <c r="D76" s="177"/>
      <c r="E76" s="177">
        <v>50</v>
      </c>
      <c r="F76" s="5">
        <v>203402</v>
      </c>
    </row>
    <row r="77" spans="1:7" x14ac:dyDescent="0.3">
      <c r="A77" s="102" t="s">
        <v>475</v>
      </c>
      <c r="B77" s="95" t="s">
        <v>476</v>
      </c>
      <c r="C77" s="176">
        <v>50</v>
      </c>
      <c r="D77" s="177"/>
      <c r="E77" s="177">
        <v>50</v>
      </c>
      <c r="F77" s="5">
        <v>203403</v>
      </c>
    </row>
    <row r="78" spans="1:7" x14ac:dyDescent="0.3">
      <c r="A78" s="102" t="s">
        <v>477</v>
      </c>
      <c r="B78" s="95" t="s">
        <v>478</v>
      </c>
      <c r="C78" s="176">
        <v>249.66</v>
      </c>
      <c r="D78" s="177"/>
      <c r="E78" s="177">
        <v>249.66</v>
      </c>
      <c r="F78" s="5" t="s">
        <v>242</v>
      </c>
    </row>
    <row r="79" spans="1:7" x14ac:dyDescent="0.3">
      <c r="A79" s="102" t="s">
        <v>479</v>
      </c>
      <c r="B79" s="95" t="s">
        <v>480</v>
      </c>
      <c r="C79" s="176">
        <v>17.77</v>
      </c>
      <c r="D79" s="177"/>
      <c r="E79" s="177">
        <v>17.77</v>
      </c>
      <c r="F79" s="5">
        <v>203399</v>
      </c>
    </row>
    <row r="80" spans="1:7" x14ac:dyDescent="0.3">
      <c r="A80" s="9"/>
      <c r="B80" s="20"/>
      <c r="C80" s="107">
        <f>SUM(C76:C79)</f>
        <v>367.42999999999995</v>
      </c>
      <c r="D80" s="14"/>
      <c r="E80" s="107">
        <f>SUM(E76:E79)</f>
        <v>367.42999999999995</v>
      </c>
      <c r="G80" s="105"/>
    </row>
    <row r="81" spans="1:7" x14ac:dyDescent="0.3">
      <c r="C81" s="117"/>
      <c r="D81" s="117"/>
      <c r="E81" s="117"/>
    </row>
    <row r="82" spans="1:7" x14ac:dyDescent="0.3">
      <c r="A82" s="99" t="s">
        <v>246</v>
      </c>
      <c r="C82" s="108"/>
      <c r="D82" s="108"/>
      <c r="E82" s="108"/>
    </row>
    <row r="83" spans="1:7" x14ac:dyDescent="0.3">
      <c r="A83" s="102" t="s">
        <v>6</v>
      </c>
      <c r="B83" s="95" t="s">
        <v>7</v>
      </c>
      <c r="C83" s="108">
        <v>178</v>
      </c>
      <c r="D83" s="108"/>
      <c r="E83" s="108">
        <v>178</v>
      </c>
      <c r="F83" s="98" t="s">
        <v>8</v>
      </c>
    </row>
    <row r="84" spans="1:7" x14ac:dyDescent="0.3">
      <c r="A84" s="102" t="s">
        <v>6</v>
      </c>
      <c r="B84" s="95" t="s">
        <v>7</v>
      </c>
      <c r="C84" s="108">
        <v>106</v>
      </c>
      <c r="D84" s="108"/>
      <c r="E84" s="108">
        <v>106</v>
      </c>
      <c r="F84" s="98" t="s">
        <v>8</v>
      </c>
    </row>
    <row r="85" spans="1:7" x14ac:dyDescent="0.3">
      <c r="A85" s="102" t="s">
        <v>6</v>
      </c>
      <c r="B85" s="95" t="s">
        <v>7</v>
      </c>
      <c r="C85" s="108">
        <v>293</v>
      </c>
      <c r="D85" s="108"/>
      <c r="E85" s="108">
        <v>293</v>
      </c>
      <c r="F85" s="98" t="s">
        <v>8</v>
      </c>
    </row>
    <row r="86" spans="1:7" x14ac:dyDescent="0.3">
      <c r="A86" s="102" t="s">
        <v>17</v>
      </c>
      <c r="B86" s="95" t="s">
        <v>248</v>
      </c>
      <c r="C86" s="106">
        <v>25.41</v>
      </c>
      <c r="D86" s="106">
        <v>5.08</v>
      </c>
      <c r="E86" s="106">
        <v>30.49</v>
      </c>
      <c r="F86" s="98" t="s">
        <v>8</v>
      </c>
    </row>
    <row r="87" spans="1:7" x14ac:dyDescent="0.3">
      <c r="A87" s="102" t="s">
        <v>171</v>
      </c>
      <c r="B87" s="95" t="s">
        <v>448</v>
      </c>
      <c r="C87" s="106">
        <v>294.12</v>
      </c>
      <c r="D87" s="106">
        <v>58.82</v>
      </c>
      <c r="E87" s="106">
        <v>352.94</v>
      </c>
      <c r="F87" s="98" t="s">
        <v>8</v>
      </c>
    </row>
    <row r="88" spans="1:7" x14ac:dyDescent="0.3">
      <c r="A88" s="102" t="s">
        <v>481</v>
      </c>
      <c r="B88" s="95" t="s">
        <v>482</v>
      </c>
      <c r="C88" s="106">
        <v>188</v>
      </c>
      <c r="D88" s="106">
        <v>37.6</v>
      </c>
      <c r="E88" s="106">
        <v>225.6</v>
      </c>
      <c r="F88" s="98">
        <v>203400</v>
      </c>
    </row>
    <row r="89" spans="1:7" x14ac:dyDescent="0.3">
      <c r="A89" s="102" t="s">
        <v>153</v>
      </c>
      <c r="B89" s="95" t="s">
        <v>483</v>
      </c>
      <c r="C89" s="106">
        <v>31.17</v>
      </c>
      <c r="D89" s="106">
        <v>1.56</v>
      </c>
      <c r="E89" s="106">
        <v>32.729999999999997</v>
      </c>
      <c r="F89" s="98">
        <v>203391</v>
      </c>
    </row>
    <row r="90" spans="1:7" x14ac:dyDescent="0.3">
      <c r="A90" s="102" t="s">
        <v>153</v>
      </c>
      <c r="B90" s="95" t="s">
        <v>484</v>
      </c>
      <c r="C90" s="106">
        <v>11.49</v>
      </c>
      <c r="D90" s="106">
        <v>0.56999999999999995</v>
      </c>
      <c r="E90" s="106">
        <v>12.06</v>
      </c>
      <c r="F90" s="98">
        <v>203391</v>
      </c>
    </row>
    <row r="91" spans="1:7" x14ac:dyDescent="0.3">
      <c r="A91" s="119"/>
      <c r="B91" s="114"/>
      <c r="C91" s="107">
        <f>SUM(C83:C90)</f>
        <v>1127.19</v>
      </c>
      <c r="D91" s="107">
        <f>SUM(D83:D90)</f>
        <v>103.63</v>
      </c>
      <c r="E91" s="107">
        <f>SUM(E83:E90)</f>
        <v>1230.82</v>
      </c>
    </row>
    <row r="92" spans="1:7" x14ac:dyDescent="0.3">
      <c r="A92" s="119"/>
      <c r="B92" s="114"/>
      <c r="C92" s="117"/>
      <c r="D92" s="117"/>
      <c r="E92" s="117"/>
    </row>
    <row r="93" spans="1:7" x14ac:dyDescent="0.3">
      <c r="A93" s="178" t="s">
        <v>485</v>
      </c>
      <c r="B93" s="114"/>
      <c r="C93" s="117"/>
      <c r="D93" s="117"/>
      <c r="E93" s="117"/>
      <c r="G93" s="105"/>
    </row>
    <row r="94" spans="1:7" x14ac:dyDescent="0.3">
      <c r="A94" s="119" t="s">
        <v>191</v>
      </c>
      <c r="B94" s="113" t="s">
        <v>311</v>
      </c>
      <c r="C94" s="117">
        <v>313.33</v>
      </c>
      <c r="D94" s="117">
        <v>62.67</v>
      </c>
      <c r="E94" s="117">
        <v>376</v>
      </c>
      <c r="F94" s="98">
        <v>203401</v>
      </c>
      <c r="G94" s="105"/>
    </row>
    <row r="95" spans="1:7" x14ac:dyDescent="0.3">
      <c r="A95" s="119" t="s">
        <v>191</v>
      </c>
      <c r="B95" s="113" t="s">
        <v>486</v>
      </c>
      <c r="C95" s="117">
        <v>160</v>
      </c>
      <c r="D95" s="117">
        <v>32</v>
      </c>
      <c r="E95" s="117">
        <v>192</v>
      </c>
      <c r="F95" s="98">
        <v>203401</v>
      </c>
      <c r="G95" s="105"/>
    </row>
    <row r="96" spans="1:7" x14ac:dyDescent="0.3">
      <c r="A96" s="119"/>
      <c r="B96" s="114"/>
      <c r="C96" s="107">
        <f>SUM(C94:C95)</f>
        <v>473.33</v>
      </c>
      <c r="D96" s="107">
        <f>SUM(D94:D95)</f>
        <v>94.67</v>
      </c>
      <c r="E96" s="107">
        <f>SUM(E94:E95)</f>
        <v>568</v>
      </c>
    </row>
    <row r="97" spans="1:6" x14ac:dyDescent="0.3">
      <c r="A97" s="99"/>
      <c r="B97" s="115"/>
      <c r="C97" s="117"/>
      <c r="D97" s="117"/>
      <c r="E97" s="117"/>
    </row>
    <row r="98" spans="1:6" x14ac:dyDescent="0.3">
      <c r="A98" s="99" t="s">
        <v>252</v>
      </c>
      <c r="B98" s="115"/>
      <c r="C98" s="117"/>
      <c r="D98" s="117"/>
      <c r="E98" s="117"/>
    </row>
    <row r="99" spans="1:6" x14ac:dyDescent="0.3">
      <c r="A99" s="102" t="s">
        <v>479</v>
      </c>
      <c r="B99" s="114" t="s">
        <v>487</v>
      </c>
      <c r="C99" s="117">
        <v>46.37</v>
      </c>
      <c r="D99" s="117"/>
      <c r="E99" s="117">
        <v>46.37</v>
      </c>
      <c r="F99" s="98">
        <v>203399</v>
      </c>
    </row>
    <row r="100" spans="1:6" x14ac:dyDescent="0.3">
      <c r="A100" s="99"/>
      <c r="B100" s="115"/>
      <c r="C100" s="107">
        <f>SUM(C99:C99)</f>
        <v>46.37</v>
      </c>
      <c r="D100" s="107">
        <f>SUM(D99:D99)</f>
        <v>0</v>
      </c>
      <c r="E100" s="107">
        <f>SUM(E99:E99)</f>
        <v>46.37</v>
      </c>
    </row>
    <row r="101" spans="1:6" x14ac:dyDescent="0.3">
      <c r="A101" s="99"/>
      <c r="B101" s="115"/>
      <c r="C101" s="117"/>
      <c r="D101" s="117"/>
      <c r="E101" s="117"/>
    </row>
    <row r="102" spans="1:6" x14ac:dyDescent="0.3">
      <c r="A102" s="99"/>
      <c r="B102" s="115"/>
      <c r="C102" s="117"/>
      <c r="D102" s="117"/>
      <c r="E102" s="117"/>
    </row>
    <row r="103" spans="1:6" x14ac:dyDescent="0.3">
      <c r="A103" s="122" t="s">
        <v>257</v>
      </c>
      <c r="B103" s="122"/>
      <c r="C103" s="108"/>
      <c r="D103" s="108"/>
      <c r="E103" s="108"/>
    </row>
    <row r="104" spans="1:6" x14ac:dyDescent="0.3">
      <c r="A104" s="123" t="s">
        <v>102</v>
      </c>
      <c r="B104" s="124" t="s">
        <v>258</v>
      </c>
      <c r="C104" s="108">
        <v>21.65</v>
      </c>
      <c r="D104" s="108">
        <v>4.33</v>
      </c>
      <c r="E104" s="108">
        <v>25.98</v>
      </c>
      <c r="F104" s="98" t="s">
        <v>8</v>
      </c>
    </row>
    <row r="105" spans="1:6" x14ac:dyDescent="0.3">
      <c r="C105" s="107">
        <f>SUM(C104:C104)</f>
        <v>21.65</v>
      </c>
      <c r="D105" s="107">
        <f>SUM(D104:D104)</f>
        <v>4.33</v>
      </c>
      <c r="E105" s="107">
        <f>SUM(E104:E104)</f>
        <v>25.98</v>
      </c>
    </row>
    <row r="106" spans="1:6" x14ac:dyDescent="0.3">
      <c r="C106" s="117"/>
      <c r="D106" s="117"/>
      <c r="E106" s="117"/>
    </row>
    <row r="107" spans="1:6" x14ac:dyDescent="0.3">
      <c r="B107" s="126" t="s">
        <v>112</v>
      </c>
      <c r="C107" s="107">
        <f>C13+C30+C44+C53+C58+C64+C73+C80+C91+C96+C100+C105</f>
        <v>14997.510000000002</v>
      </c>
      <c r="D107" s="107">
        <f>D13+D30+D44+D53+D58+D64+D73+D80+D91+D96+D100+D105</f>
        <v>1574.4839999999999</v>
      </c>
      <c r="E107" s="107">
        <f>E13+E30+E44+E53+E58+E64+E73+E80+E91+E96+E100+E105</f>
        <v>16571.989999999998</v>
      </c>
    </row>
    <row r="108" spans="1:6" x14ac:dyDescent="0.3">
      <c r="B108" s="127"/>
      <c r="C108" s="117"/>
      <c r="D108" s="117"/>
      <c r="E108" s="117"/>
    </row>
    <row r="109" spans="1:6" x14ac:dyDescent="0.3">
      <c r="A109" s="179"/>
      <c r="B109" s="127"/>
      <c r="C109" s="117"/>
      <c r="D109" s="117"/>
      <c r="E109" s="117"/>
    </row>
    <row r="110" spans="1:6" x14ac:dyDescent="0.3">
      <c r="A110" s="102"/>
      <c r="C110" s="109"/>
    </row>
    <row r="111" spans="1:6" x14ac:dyDescent="0.3">
      <c r="A111" s="180"/>
      <c r="C111" s="109"/>
    </row>
    <row r="112" spans="1:6" x14ac:dyDescent="0.3">
      <c r="A112" s="179"/>
      <c r="B112" s="181"/>
      <c r="C112" s="109"/>
    </row>
    <row r="113" spans="1:3" x14ac:dyDescent="0.3">
      <c r="A113" s="179"/>
      <c r="B113" s="181"/>
      <c r="C113" s="109"/>
    </row>
    <row r="114" spans="1:3" x14ac:dyDescent="0.3">
      <c r="A114" s="179"/>
      <c r="B114" s="181"/>
      <c r="C114" s="109"/>
    </row>
    <row r="115" spans="1:3" x14ac:dyDescent="0.3">
      <c r="A115" s="179"/>
      <c r="B115" s="181"/>
      <c r="C115" s="109"/>
    </row>
    <row r="116" spans="1:3" x14ac:dyDescent="0.3">
      <c r="A116" s="179"/>
      <c r="B116" s="181"/>
      <c r="C116" s="109"/>
    </row>
    <row r="117" spans="1:3" x14ac:dyDescent="0.3">
      <c r="A117" s="182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27" sqref="G27"/>
    </sheetView>
  </sheetViews>
  <sheetFormatPr defaultRowHeight="14.4" x14ac:dyDescent="0.3"/>
  <cols>
    <col min="1" max="1" width="30.3984375" style="95" customWidth="1"/>
    <col min="2" max="2" width="38.296875" style="95" customWidth="1"/>
    <col min="3" max="3" width="13.3984375" style="97" bestFit="1" customWidth="1"/>
    <col min="4" max="4" width="10.69921875" style="97" customWidth="1"/>
    <col min="5" max="5" width="13.296875" style="97" bestFit="1" customWidth="1"/>
    <col min="6" max="6" width="10.59765625" style="98" bestFit="1" customWidth="1"/>
    <col min="7" max="7" width="17.296875" style="94" customWidth="1"/>
    <col min="8" max="8" width="3.09765625" style="95" customWidth="1"/>
    <col min="9" max="255" width="9.09765625" style="95"/>
    <col min="256" max="256" width="4.3984375" style="95" customWidth="1"/>
    <col min="257" max="257" width="30.3984375" style="95" customWidth="1"/>
    <col min="258" max="258" width="38.296875" style="95" customWidth="1"/>
    <col min="259" max="259" width="13.3984375" style="95" bestFit="1" customWidth="1"/>
    <col min="260" max="260" width="10.69921875" style="95" customWidth="1"/>
    <col min="261" max="261" width="13.296875" style="95" bestFit="1" customWidth="1"/>
    <col min="262" max="262" width="10.59765625" style="95" bestFit="1" customWidth="1"/>
    <col min="263" max="263" width="17.296875" style="95" customWidth="1"/>
    <col min="264" max="264" width="3.09765625" style="95" customWidth="1"/>
    <col min="265" max="511" width="9.09765625" style="95"/>
    <col min="512" max="512" width="4.3984375" style="95" customWidth="1"/>
    <col min="513" max="513" width="30.3984375" style="95" customWidth="1"/>
    <col min="514" max="514" width="38.296875" style="95" customWidth="1"/>
    <col min="515" max="515" width="13.3984375" style="95" bestFit="1" customWidth="1"/>
    <col min="516" max="516" width="10.69921875" style="95" customWidth="1"/>
    <col min="517" max="517" width="13.296875" style="95" bestFit="1" customWidth="1"/>
    <col min="518" max="518" width="10.59765625" style="95" bestFit="1" customWidth="1"/>
    <col min="519" max="519" width="17.296875" style="95" customWidth="1"/>
    <col min="520" max="520" width="3.09765625" style="95" customWidth="1"/>
    <col min="521" max="767" width="9.09765625" style="95"/>
    <col min="768" max="768" width="4.3984375" style="95" customWidth="1"/>
    <col min="769" max="769" width="30.3984375" style="95" customWidth="1"/>
    <col min="770" max="770" width="38.296875" style="95" customWidth="1"/>
    <col min="771" max="771" width="13.3984375" style="95" bestFit="1" customWidth="1"/>
    <col min="772" max="772" width="10.69921875" style="95" customWidth="1"/>
    <col min="773" max="773" width="13.296875" style="95" bestFit="1" customWidth="1"/>
    <col min="774" max="774" width="10.59765625" style="95" bestFit="1" customWidth="1"/>
    <col min="775" max="775" width="17.296875" style="95" customWidth="1"/>
    <col min="776" max="776" width="3.09765625" style="95" customWidth="1"/>
    <col min="777" max="1023" width="9.09765625" style="95"/>
    <col min="1024" max="1024" width="4.3984375" style="95" customWidth="1"/>
    <col min="1025" max="1025" width="30.3984375" style="95" customWidth="1"/>
    <col min="1026" max="1026" width="38.296875" style="95" customWidth="1"/>
    <col min="1027" max="1027" width="13.3984375" style="95" bestFit="1" customWidth="1"/>
    <col min="1028" max="1028" width="10.69921875" style="95" customWidth="1"/>
    <col min="1029" max="1029" width="13.296875" style="95" bestFit="1" customWidth="1"/>
    <col min="1030" max="1030" width="10.59765625" style="95" bestFit="1" customWidth="1"/>
    <col min="1031" max="1031" width="17.296875" style="95" customWidth="1"/>
    <col min="1032" max="1032" width="3.09765625" style="95" customWidth="1"/>
    <col min="1033" max="1279" width="9.09765625" style="95"/>
    <col min="1280" max="1280" width="4.3984375" style="95" customWidth="1"/>
    <col min="1281" max="1281" width="30.3984375" style="95" customWidth="1"/>
    <col min="1282" max="1282" width="38.296875" style="95" customWidth="1"/>
    <col min="1283" max="1283" width="13.3984375" style="95" bestFit="1" customWidth="1"/>
    <col min="1284" max="1284" width="10.69921875" style="95" customWidth="1"/>
    <col min="1285" max="1285" width="13.296875" style="95" bestFit="1" customWidth="1"/>
    <col min="1286" max="1286" width="10.59765625" style="95" bestFit="1" customWidth="1"/>
    <col min="1287" max="1287" width="17.296875" style="95" customWidth="1"/>
    <col min="1288" max="1288" width="3.09765625" style="95" customWidth="1"/>
    <col min="1289" max="1535" width="9.09765625" style="95"/>
    <col min="1536" max="1536" width="4.3984375" style="95" customWidth="1"/>
    <col min="1537" max="1537" width="30.3984375" style="95" customWidth="1"/>
    <col min="1538" max="1538" width="38.296875" style="95" customWidth="1"/>
    <col min="1539" max="1539" width="13.3984375" style="95" bestFit="1" customWidth="1"/>
    <col min="1540" max="1540" width="10.69921875" style="95" customWidth="1"/>
    <col min="1541" max="1541" width="13.296875" style="95" bestFit="1" customWidth="1"/>
    <col min="1542" max="1542" width="10.59765625" style="95" bestFit="1" customWidth="1"/>
    <col min="1543" max="1543" width="17.296875" style="95" customWidth="1"/>
    <col min="1544" max="1544" width="3.09765625" style="95" customWidth="1"/>
    <col min="1545" max="1791" width="9.09765625" style="95"/>
    <col min="1792" max="1792" width="4.3984375" style="95" customWidth="1"/>
    <col min="1793" max="1793" width="30.3984375" style="95" customWidth="1"/>
    <col min="1794" max="1794" width="38.296875" style="95" customWidth="1"/>
    <col min="1795" max="1795" width="13.3984375" style="95" bestFit="1" customWidth="1"/>
    <col min="1796" max="1796" width="10.69921875" style="95" customWidth="1"/>
    <col min="1797" max="1797" width="13.296875" style="95" bestFit="1" customWidth="1"/>
    <col min="1798" max="1798" width="10.59765625" style="95" bestFit="1" customWidth="1"/>
    <col min="1799" max="1799" width="17.296875" style="95" customWidth="1"/>
    <col min="1800" max="1800" width="3.09765625" style="95" customWidth="1"/>
    <col min="1801" max="2047" width="9.09765625" style="95"/>
    <col min="2048" max="2048" width="4.3984375" style="95" customWidth="1"/>
    <col min="2049" max="2049" width="30.3984375" style="95" customWidth="1"/>
    <col min="2050" max="2050" width="38.296875" style="95" customWidth="1"/>
    <col min="2051" max="2051" width="13.3984375" style="95" bestFit="1" customWidth="1"/>
    <col min="2052" max="2052" width="10.69921875" style="95" customWidth="1"/>
    <col min="2053" max="2053" width="13.296875" style="95" bestFit="1" customWidth="1"/>
    <col min="2054" max="2054" width="10.59765625" style="95" bestFit="1" customWidth="1"/>
    <col min="2055" max="2055" width="17.296875" style="95" customWidth="1"/>
    <col min="2056" max="2056" width="3.09765625" style="95" customWidth="1"/>
    <col min="2057" max="2303" width="9.09765625" style="95"/>
    <col min="2304" max="2304" width="4.3984375" style="95" customWidth="1"/>
    <col min="2305" max="2305" width="30.3984375" style="95" customWidth="1"/>
    <col min="2306" max="2306" width="38.296875" style="95" customWidth="1"/>
    <col min="2307" max="2307" width="13.3984375" style="95" bestFit="1" customWidth="1"/>
    <col min="2308" max="2308" width="10.69921875" style="95" customWidth="1"/>
    <col min="2309" max="2309" width="13.296875" style="95" bestFit="1" customWidth="1"/>
    <col min="2310" max="2310" width="10.59765625" style="95" bestFit="1" customWidth="1"/>
    <col min="2311" max="2311" width="17.296875" style="95" customWidth="1"/>
    <col min="2312" max="2312" width="3.09765625" style="95" customWidth="1"/>
    <col min="2313" max="2559" width="9.09765625" style="95"/>
    <col min="2560" max="2560" width="4.3984375" style="95" customWidth="1"/>
    <col min="2561" max="2561" width="30.3984375" style="95" customWidth="1"/>
    <col min="2562" max="2562" width="38.296875" style="95" customWidth="1"/>
    <col min="2563" max="2563" width="13.3984375" style="95" bestFit="1" customWidth="1"/>
    <col min="2564" max="2564" width="10.69921875" style="95" customWidth="1"/>
    <col min="2565" max="2565" width="13.296875" style="95" bestFit="1" customWidth="1"/>
    <col min="2566" max="2566" width="10.59765625" style="95" bestFit="1" customWidth="1"/>
    <col min="2567" max="2567" width="17.296875" style="95" customWidth="1"/>
    <col min="2568" max="2568" width="3.09765625" style="95" customWidth="1"/>
    <col min="2569" max="2815" width="9.09765625" style="95"/>
    <col min="2816" max="2816" width="4.3984375" style="95" customWidth="1"/>
    <col min="2817" max="2817" width="30.3984375" style="95" customWidth="1"/>
    <col min="2818" max="2818" width="38.296875" style="95" customWidth="1"/>
    <col min="2819" max="2819" width="13.3984375" style="95" bestFit="1" customWidth="1"/>
    <col min="2820" max="2820" width="10.69921875" style="95" customWidth="1"/>
    <col min="2821" max="2821" width="13.296875" style="95" bestFit="1" customWidth="1"/>
    <col min="2822" max="2822" width="10.59765625" style="95" bestFit="1" customWidth="1"/>
    <col min="2823" max="2823" width="17.296875" style="95" customWidth="1"/>
    <col min="2824" max="2824" width="3.09765625" style="95" customWidth="1"/>
    <col min="2825" max="3071" width="9.09765625" style="95"/>
    <col min="3072" max="3072" width="4.3984375" style="95" customWidth="1"/>
    <col min="3073" max="3073" width="30.3984375" style="95" customWidth="1"/>
    <col min="3074" max="3074" width="38.296875" style="95" customWidth="1"/>
    <col min="3075" max="3075" width="13.3984375" style="95" bestFit="1" customWidth="1"/>
    <col min="3076" max="3076" width="10.69921875" style="95" customWidth="1"/>
    <col min="3077" max="3077" width="13.296875" style="95" bestFit="1" customWidth="1"/>
    <col min="3078" max="3078" width="10.59765625" style="95" bestFit="1" customWidth="1"/>
    <col min="3079" max="3079" width="17.296875" style="95" customWidth="1"/>
    <col min="3080" max="3080" width="3.09765625" style="95" customWidth="1"/>
    <col min="3081" max="3327" width="9.09765625" style="95"/>
    <col min="3328" max="3328" width="4.3984375" style="95" customWidth="1"/>
    <col min="3329" max="3329" width="30.3984375" style="95" customWidth="1"/>
    <col min="3330" max="3330" width="38.296875" style="95" customWidth="1"/>
    <col min="3331" max="3331" width="13.3984375" style="95" bestFit="1" customWidth="1"/>
    <col min="3332" max="3332" width="10.69921875" style="95" customWidth="1"/>
    <col min="3333" max="3333" width="13.296875" style="95" bestFit="1" customWidth="1"/>
    <col min="3334" max="3334" width="10.59765625" style="95" bestFit="1" customWidth="1"/>
    <col min="3335" max="3335" width="17.296875" style="95" customWidth="1"/>
    <col min="3336" max="3336" width="3.09765625" style="95" customWidth="1"/>
    <col min="3337" max="3583" width="9.09765625" style="95"/>
    <col min="3584" max="3584" width="4.3984375" style="95" customWidth="1"/>
    <col min="3585" max="3585" width="30.3984375" style="95" customWidth="1"/>
    <col min="3586" max="3586" width="38.296875" style="95" customWidth="1"/>
    <col min="3587" max="3587" width="13.3984375" style="95" bestFit="1" customWidth="1"/>
    <col min="3588" max="3588" width="10.69921875" style="95" customWidth="1"/>
    <col min="3589" max="3589" width="13.296875" style="95" bestFit="1" customWidth="1"/>
    <col min="3590" max="3590" width="10.59765625" style="95" bestFit="1" customWidth="1"/>
    <col min="3591" max="3591" width="17.296875" style="95" customWidth="1"/>
    <col min="3592" max="3592" width="3.09765625" style="95" customWidth="1"/>
    <col min="3593" max="3839" width="9.09765625" style="95"/>
    <col min="3840" max="3840" width="4.3984375" style="95" customWidth="1"/>
    <col min="3841" max="3841" width="30.3984375" style="95" customWidth="1"/>
    <col min="3842" max="3842" width="38.296875" style="95" customWidth="1"/>
    <col min="3843" max="3843" width="13.3984375" style="95" bestFit="1" customWidth="1"/>
    <col min="3844" max="3844" width="10.69921875" style="95" customWidth="1"/>
    <col min="3845" max="3845" width="13.296875" style="95" bestFit="1" customWidth="1"/>
    <col min="3846" max="3846" width="10.59765625" style="95" bestFit="1" customWidth="1"/>
    <col min="3847" max="3847" width="17.296875" style="95" customWidth="1"/>
    <col min="3848" max="3848" width="3.09765625" style="95" customWidth="1"/>
    <col min="3849" max="4095" width="9.09765625" style="95"/>
    <col min="4096" max="4096" width="4.3984375" style="95" customWidth="1"/>
    <col min="4097" max="4097" width="30.3984375" style="95" customWidth="1"/>
    <col min="4098" max="4098" width="38.296875" style="95" customWidth="1"/>
    <col min="4099" max="4099" width="13.3984375" style="95" bestFit="1" customWidth="1"/>
    <col min="4100" max="4100" width="10.69921875" style="95" customWidth="1"/>
    <col min="4101" max="4101" width="13.296875" style="95" bestFit="1" customWidth="1"/>
    <col min="4102" max="4102" width="10.59765625" style="95" bestFit="1" customWidth="1"/>
    <col min="4103" max="4103" width="17.296875" style="95" customWidth="1"/>
    <col min="4104" max="4104" width="3.09765625" style="95" customWidth="1"/>
    <col min="4105" max="4351" width="9.09765625" style="95"/>
    <col min="4352" max="4352" width="4.3984375" style="95" customWidth="1"/>
    <col min="4353" max="4353" width="30.3984375" style="95" customWidth="1"/>
    <col min="4354" max="4354" width="38.296875" style="95" customWidth="1"/>
    <col min="4355" max="4355" width="13.3984375" style="95" bestFit="1" customWidth="1"/>
    <col min="4356" max="4356" width="10.69921875" style="95" customWidth="1"/>
    <col min="4357" max="4357" width="13.296875" style="95" bestFit="1" customWidth="1"/>
    <col min="4358" max="4358" width="10.59765625" style="95" bestFit="1" customWidth="1"/>
    <col min="4359" max="4359" width="17.296875" style="95" customWidth="1"/>
    <col min="4360" max="4360" width="3.09765625" style="95" customWidth="1"/>
    <col min="4361" max="4607" width="9.09765625" style="95"/>
    <col min="4608" max="4608" width="4.3984375" style="95" customWidth="1"/>
    <col min="4609" max="4609" width="30.3984375" style="95" customWidth="1"/>
    <col min="4610" max="4610" width="38.296875" style="95" customWidth="1"/>
    <col min="4611" max="4611" width="13.3984375" style="95" bestFit="1" customWidth="1"/>
    <col min="4612" max="4612" width="10.69921875" style="95" customWidth="1"/>
    <col min="4613" max="4613" width="13.296875" style="95" bestFit="1" customWidth="1"/>
    <col min="4614" max="4614" width="10.59765625" style="95" bestFit="1" customWidth="1"/>
    <col min="4615" max="4615" width="17.296875" style="95" customWidth="1"/>
    <col min="4616" max="4616" width="3.09765625" style="95" customWidth="1"/>
    <col min="4617" max="4863" width="9.09765625" style="95"/>
    <col min="4864" max="4864" width="4.3984375" style="95" customWidth="1"/>
    <col min="4865" max="4865" width="30.3984375" style="95" customWidth="1"/>
    <col min="4866" max="4866" width="38.296875" style="95" customWidth="1"/>
    <col min="4867" max="4867" width="13.3984375" style="95" bestFit="1" customWidth="1"/>
    <col min="4868" max="4868" width="10.69921875" style="95" customWidth="1"/>
    <col min="4869" max="4869" width="13.296875" style="95" bestFit="1" customWidth="1"/>
    <col min="4870" max="4870" width="10.59765625" style="95" bestFit="1" customWidth="1"/>
    <col min="4871" max="4871" width="17.296875" style="95" customWidth="1"/>
    <col min="4872" max="4872" width="3.09765625" style="95" customWidth="1"/>
    <col min="4873" max="5119" width="9.09765625" style="95"/>
    <col min="5120" max="5120" width="4.3984375" style="95" customWidth="1"/>
    <col min="5121" max="5121" width="30.3984375" style="95" customWidth="1"/>
    <col min="5122" max="5122" width="38.296875" style="95" customWidth="1"/>
    <col min="5123" max="5123" width="13.3984375" style="95" bestFit="1" customWidth="1"/>
    <col min="5124" max="5124" width="10.69921875" style="95" customWidth="1"/>
    <col min="5125" max="5125" width="13.296875" style="95" bestFit="1" customWidth="1"/>
    <col min="5126" max="5126" width="10.59765625" style="95" bestFit="1" customWidth="1"/>
    <col min="5127" max="5127" width="17.296875" style="95" customWidth="1"/>
    <col min="5128" max="5128" width="3.09765625" style="95" customWidth="1"/>
    <col min="5129" max="5375" width="9.09765625" style="95"/>
    <col min="5376" max="5376" width="4.3984375" style="95" customWidth="1"/>
    <col min="5377" max="5377" width="30.3984375" style="95" customWidth="1"/>
    <col min="5378" max="5378" width="38.296875" style="95" customWidth="1"/>
    <col min="5379" max="5379" width="13.3984375" style="95" bestFit="1" customWidth="1"/>
    <col min="5380" max="5380" width="10.69921875" style="95" customWidth="1"/>
    <col min="5381" max="5381" width="13.296875" style="95" bestFit="1" customWidth="1"/>
    <col min="5382" max="5382" width="10.59765625" style="95" bestFit="1" customWidth="1"/>
    <col min="5383" max="5383" width="17.296875" style="95" customWidth="1"/>
    <col min="5384" max="5384" width="3.09765625" style="95" customWidth="1"/>
    <col min="5385" max="5631" width="9.09765625" style="95"/>
    <col min="5632" max="5632" width="4.3984375" style="95" customWidth="1"/>
    <col min="5633" max="5633" width="30.3984375" style="95" customWidth="1"/>
    <col min="5634" max="5634" width="38.296875" style="95" customWidth="1"/>
    <col min="5635" max="5635" width="13.3984375" style="95" bestFit="1" customWidth="1"/>
    <col min="5636" max="5636" width="10.69921875" style="95" customWidth="1"/>
    <col min="5637" max="5637" width="13.296875" style="95" bestFit="1" customWidth="1"/>
    <col min="5638" max="5638" width="10.59765625" style="95" bestFit="1" customWidth="1"/>
    <col min="5639" max="5639" width="17.296875" style="95" customWidth="1"/>
    <col min="5640" max="5640" width="3.09765625" style="95" customWidth="1"/>
    <col min="5641" max="5887" width="9.09765625" style="95"/>
    <col min="5888" max="5888" width="4.3984375" style="95" customWidth="1"/>
    <col min="5889" max="5889" width="30.3984375" style="95" customWidth="1"/>
    <col min="5890" max="5890" width="38.296875" style="95" customWidth="1"/>
    <col min="5891" max="5891" width="13.3984375" style="95" bestFit="1" customWidth="1"/>
    <col min="5892" max="5892" width="10.69921875" style="95" customWidth="1"/>
    <col min="5893" max="5893" width="13.296875" style="95" bestFit="1" customWidth="1"/>
    <col min="5894" max="5894" width="10.59765625" style="95" bestFit="1" customWidth="1"/>
    <col min="5895" max="5895" width="17.296875" style="95" customWidth="1"/>
    <col min="5896" max="5896" width="3.09765625" style="95" customWidth="1"/>
    <col min="5897" max="6143" width="9.09765625" style="95"/>
    <col min="6144" max="6144" width="4.3984375" style="95" customWidth="1"/>
    <col min="6145" max="6145" width="30.3984375" style="95" customWidth="1"/>
    <col min="6146" max="6146" width="38.296875" style="95" customWidth="1"/>
    <col min="6147" max="6147" width="13.3984375" style="95" bestFit="1" customWidth="1"/>
    <col min="6148" max="6148" width="10.69921875" style="95" customWidth="1"/>
    <col min="6149" max="6149" width="13.296875" style="95" bestFit="1" customWidth="1"/>
    <col min="6150" max="6150" width="10.59765625" style="95" bestFit="1" customWidth="1"/>
    <col min="6151" max="6151" width="17.296875" style="95" customWidth="1"/>
    <col min="6152" max="6152" width="3.09765625" style="95" customWidth="1"/>
    <col min="6153" max="6399" width="9.09765625" style="95"/>
    <col min="6400" max="6400" width="4.3984375" style="95" customWidth="1"/>
    <col min="6401" max="6401" width="30.3984375" style="95" customWidth="1"/>
    <col min="6402" max="6402" width="38.296875" style="95" customWidth="1"/>
    <col min="6403" max="6403" width="13.3984375" style="95" bestFit="1" customWidth="1"/>
    <col min="6404" max="6404" width="10.69921875" style="95" customWidth="1"/>
    <col min="6405" max="6405" width="13.296875" style="95" bestFit="1" customWidth="1"/>
    <col min="6406" max="6406" width="10.59765625" style="95" bestFit="1" customWidth="1"/>
    <col min="6407" max="6407" width="17.296875" style="95" customWidth="1"/>
    <col min="6408" max="6408" width="3.09765625" style="95" customWidth="1"/>
    <col min="6409" max="6655" width="9.09765625" style="95"/>
    <col min="6656" max="6656" width="4.3984375" style="95" customWidth="1"/>
    <col min="6657" max="6657" width="30.3984375" style="95" customWidth="1"/>
    <col min="6658" max="6658" width="38.296875" style="95" customWidth="1"/>
    <col min="6659" max="6659" width="13.3984375" style="95" bestFit="1" customWidth="1"/>
    <col min="6660" max="6660" width="10.69921875" style="95" customWidth="1"/>
    <col min="6661" max="6661" width="13.296875" style="95" bestFit="1" customWidth="1"/>
    <col min="6662" max="6662" width="10.59765625" style="95" bestFit="1" customWidth="1"/>
    <col min="6663" max="6663" width="17.296875" style="95" customWidth="1"/>
    <col min="6664" max="6664" width="3.09765625" style="95" customWidth="1"/>
    <col min="6665" max="6911" width="9.09765625" style="95"/>
    <col min="6912" max="6912" width="4.3984375" style="95" customWidth="1"/>
    <col min="6913" max="6913" width="30.3984375" style="95" customWidth="1"/>
    <col min="6914" max="6914" width="38.296875" style="95" customWidth="1"/>
    <col min="6915" max="6915" width="13.3984375" style="95" bestFit="1" customWidth="1"/>
    <col min="6916" max="6916" width="10.69921875" style="95" customWidth="1"/>
    <col min="6917" max="6917" width="13.296875" style="95" bestFit="1" customWidth="1"/>
    <col min="6918" max="6918" width="10.59765625" style="95" bestFit="1" customWidth="1"/>
    <col min="6919" max="6919" width="17.296875" style="95" customWidth="1"/>
    <col min="6920" max="6920" width="3.09765625" style="95" customWidth="1"/>
    <col min="6921" max="7167" width="9.09765625" style="95"/>
    <col min="7168" max="7168" width="4.3984375" style="95" customWidth="1"/>
    <col min="7169" max="7169" width="30.3984375" style="95" customWidth="1"/>
    <col min="7170" max="7170" width="38.296875" style="95" customWidth="1"/>
    <col min="7171" max="7171" width="13.3984375" style="95" bestFit="1" customWidth="1"/>
    <col min="7172" max="7172" width="10.69921875" style="95" customWidth="1"/>
    <col min="7173" max="7173" width="13.296875" style="95" bestFit="1" customWidth="1"/>
    <col min="7174" max="7174" width="10.59765625" style="95" bestFit="1" customWidth="1"/>
    <col min="7175" max="7175" width="17.296875" style="95" customWidth="1"/>
    <col min="7176" max="7176" width="3.09765625" style="95" customWidth="1"/>
    <col min="7177" max="7423" width="9.09765625" style="95"/>
    <col min="7424" max="7424" width="4.3984375" style="95" customWidth="1"/>
    <col min="7425" max="7425" width="30.3984375" style="95" customWidth="1"/>
    <col min="7426" max="7426" width="38.296875" style="95" customWidth="1"/>
    <col min="7427" max="7427" width="13.3984375" style="95" bestFit="1" customWidth="1"/>
    <col min="7428" max="7428" width="10.69921875" style="95" customWidth="1"/>
    <col min="7429" max="7429" width="13.296875" style="95" bestFit="1" customWidth="1"/>
    <col min="7430" max="7430" width="10.59765625" style="95" bestFit="1" customWidth="1"/>
    <col min="7431" max="7431" width="17.296875" style="95" customWidth="1"/>
    <col min="7432" max="7432" width="3.09765625" style="95" customWidth="1"/>
    <col min="7433" max="7679" width="9.09765625" style="95"/>
    <col min="7680" max="7680" width="4.3984375" style="95" customWidth="1"/>
    <col min="7681" max="7681" width="30.3984375" style="95" customWidth="1"/>
    <col min="7682" max="7682" width="38.296875" style="95" customWidth="1"/>
    <col min="7683" max="7683" width="13.3984375" style="95" bestFit="1" customWidth="1"/>
    <col min="7684" max="7684" width="10.69921875" style="95" customWidth="1"/>
    <col min="7685" max="7685" width="13.296875" style="95" bestFit="1" customWidth="1"/>
    <col min="7686" max="7686" width="10.59765625" style="95" bestFit="1" customWidth="1"/>
    <col min="7687" max="7687" width="17.296875" style="95" customWidth="1"/>
    <col min="7688" max="7688" width="3.09765625" style="95" customWidth="1"/>
    <col min="7689" max="7935" width="9.09765625" style="95"/>
    <col min="7936" max="7936" width="4.3984375" style="95" customWidth="1"/>
    <col min="7937" max="7937" width="30.3984375" style="95" customWidth="1"/>
    <col min="7938" max="7938" width="38.296875" style="95" customWidth="1"/>
    <col min="7939" max="7939" width="13.3984375" style="95" bestFit="1" customWidth="1"/>
    <col min="7940" max="7940" width="10.69921875" style="95" customWidth="1"/>
    <col min="7941" max="7941" width="13.296875" style="95" bestFit="1" customWidth="1"/>
    <col min="7942" max="7942" width="10.59765625" style="95" bestFit="1" customWidth="1"/>
    <col min="7943" max="7943" width="17.296875" style="95" customWidth="1"/>
    <col min="7944" max="7944" width="3.09765625" style="95" customWidth="1"/>
    <col min="7945" max="8191" width="9.09765625" style="95"/>
    <col min="8192" max="8192" width="4.3984375" style="95" customWidth="1"/>
    <col min="8193" max="8193" width="30.3984375" style="95" customWidth="1"/>
    <col min="8194" max="8194" width="38.296875" style="95" customWidth="1"/>
    <col min="8195" max="8195" width="13.3984375" style="95" bestFit="1" customWidth="1"/>
    <col min="8196" max="8196" width="10.69921875" style="95" customWidth="1"/>
    <col min="8197" max="8197" width="13.296875" style="95" bestFit="1" customWidth="1"/>
    <col min="8198" max="8198" width="10.59765625" style="95" bestFit="1" customWidth="1"/>
    <col min="8199" max="8199" width="17.296875" style="95" customWidth="1"/>
    <col min="8200" max="8200" width="3.09765625" style="95" customWidth="1"/>
    <col min="8201" max="8447" width="9.09765625" style="95"/>
    <col min="8448" max="8448" width="4.3984375" style="95" customWidth="1"/>
    <col min="8449" max="8449" width="30.3984375" style="95" customWidth="1"/>
    <col min="8450" max="8450" width="38.296875" style="95" customWidth="1"/>
    <col min="8451" max="8451" width="13.3984375" style="95" bestFit="1" customWidth="1"/>
    <col min="8452" max="8452" width="10.69921875" style="95" customWidth="1"/>
    <col min="8453" max="8453" width="13.296875" style="95" bestFit="1" customWidth="1"/>
    <col min="8454" max="8454" width="10.59765625" style="95" bestFit="1" customWidth="1"/>
    <col min="8455" max="8455" width="17.296875" style="95" customWidth="1"/>
    <col min="8456" max="8456" width="3.09765625" style="95" customWidth="1"/>
    <col min="8457" max="8703" width="9.09765625" style="95"/>
    <col min="8704" max="8704" width="4.3984375" style="95" customWidth="1"/>
    <col min="8705" max="8705" width="30.3984375" style="95" customWidth="1"/>
    <col min="8706" max="8706" width="38.296875" style="95" customWidth="1"/>
    <col min="8707" max="8707" width="13.3984375" style="95" bestFit="1" customWidth="1"/>
    <col min="8708" max="8708" width="10.69921875" style="95" customWidth="1"/>
    <col min="8709" max="8709" width="13.296875" style="95" bestFit="1" customWidth="1"/>
    <col min="8710" max="8710" width="10.59765625" style="95" bestFit="1" customWidth="1"/>
    <col min="8711" max="8711" width="17.296875" style="95" customWidth="1"/>
    <col min="8712" max="8712" width="3.09765625" style="95" customWidth="1"/>
    <col min="8713" max="8959" width="9.09765625" style="95"/>
    <col min="8960" max="8960" width="4.3984375" style="95" customWidth="1"/>
    <col min="8961" max="8961" width="30.3984375" style="95" customWidth="1"/>
    <col min="8962" max="8962" width="38.296875" style="95" customWidth="1"/>
    <col min="8963" max="8963" width="13.3984375" style="95" bestFit="1" customWidth="1"/>
    <col min="8964" max="8964" width="10.69921875" style="95" customWidth="1"/>
    <col min="8965" max="8965" width="13.296875" style="95" bestFit="1" customWidth="1"/>
    <col min="8966" max="8966" width="10.59765625" style="95" bestFit="1" customWidth="1"/>
    <col min="8967" max="8967" width="17.296875" style="95" customWidth="1"/>
    <col min="8968" max="8968" width="3.09765625" style="95" customWidth="1"/>
    <col min="8969" max="9215" width="9.09765625" style="95"/>
    <col min="9216" max="9216" width="4.3984375" style="95" customWidth="1"/>
    <col min="9217" max="9217" width="30.3984375" style="95" customWidth="1"/>
    <col min="9218" max="9218" width="38.296875" style="95" customWidth="1"/>
    <col min="9219" max="9219" width="13.3984375" style="95" bestFit="1" customWidth="1"/>
    <col min="9220" max="9220" width="10.69921875" style="95" customWidth="1"/>
    <col min="9221" max="9221" width="13.296875" style="95" bestFit="1" customWidth="1"/>
    <col min="9222" max="9222" width="10.59765625" style="95" bestFit="1" customWidth="1"/>
    <col min="9223" max="9223" width="17.296875" style="95" customWidth="1"/>
    <col min="9224" max="9224" width="3.09765625" style="95" customWidth="1"/>
    <col min="9225" max="9471" width="9.09765625" style="95"/>
    <col min="9472" max="9472" width="4.3984375" style="95" customWidth="1"/>
    <col min="9473" max="9473" width="30.3984375" style="95" customWidth="1"/>
    <col min="9474" max="9474" width="38.296875" style="95" customWidth="1"/>
    <col min="9475" max="9475" width="13.3984375" style="95" bestFit="1" customWidth="1"/>
    <col min="9476" max="9476" width="10.69921875" style="95" customWidth="1"/>
    <col min="9477" max="9477" width="13.296875" style="95" bestFit="1" customWidth="1"/>
    <col min="9478" max="9478" width="10.59765625" style="95" bestFit="1" customWidth="1"/>
    <col min="9479" max="9479" width="17.296875" style="95" customWidth="1"/>
    <col min="9480" max="9480" width="3.09765625" style="95" customWidth="1"/>
    <col min="9481" max="9727" width="9.09765625" style="95"/>
    <col min="9728" max="9728" width="4.3984375" style="95" customWidth="1"/>
    <col min="9729" max="9729" width="30.3984375" style="95" customWidth="1"/>
    <col min="9730" max="9730" width="38.296875" style="95" customWidth="1"/>
    <col min="9731" max="9731" width="13.3984375" style="95" bestFit="1" customWidth="1"/>
    <col min="9732" max="9732" width="10.69921875" style="95" customWidth="1"/>
    <col min="9733" max="9733" width="13.296875" style="95" bestFit="1" customWidth="1"/>
    <col min="9734" max="9734" width="10.59765625" style="95" bestFit="1" customWidth="1"/>
    <col min="9735" max="9735" width="17.296875" style="95" customWidth="1"/>
    <col min="9736" max="9736" width="3.09765625" style="95" customWidth="1"/>
    <col min="9737" max="9983" width="9.09765625" style="95"/>
    <col min="9984" max="9984" width="4.3984375" style="95" customWidth="1"/>
    <col min="9985" max="9985" width="30.3984375" style="95" customWidth="1"/>
    <col min="9986" max="9986" width="38.296875" style="95" customWidth="1"/>
    <col min="9987" max="9987" width="13.3984375" style="95" bestFit="1" customWidth="1"/>
    <col min="9988" max="9988" width="10.69921875" style="95" customWidth="1"/>
    <col min="9989" max="9989" width="13.296875" style="95" bestFit="1" customWidth="1"/>
    <col min="9990" max="9990" width="10.59765625" style="95" bestFit="1" customWidth="1"/>
    <col min="9991" max="9991" width="17.296875" style="95" customWidth="1"/>
    <col min="9992" max="9992" width="3.09765625" style="95" customWidth="1"/>
    <col min="9993" max="10239" width="9.09765625" style="95"/>
    <col min="10240" max="10240" width="4.3984375" style="95" customWidth="1"/>
    <col min="10241" max="10241" width="30.3984375" style="95" customWidth="1"/>
    <col min="10242" max="10242" width="38.296875" style="95" customWidth="1"/>
    <col min="10243" max="10243" width="13.3984375" style="95" bestFit="1" customWidth="1"/>
    <col min="10244" max="10244" width="10.69921875" style="95" customWidth="1"/>
    <col min="10245" max="10245" width="13.296875" style="95" bestFit="1" customWidth="1"/>
    <col min="10246" max="10246" width="10.59765625" style="95" bestFit="1" customWidth="1"/>
    <col min="10247" max="10247" width="17.296875" style="95" customWidth="1"/>
    <col min="10248" max="10248" width="3.09765625" style="95" customWidth="1"/>
    <col min="10249" max="10495" width="9.09765625" style="95"/>
    <col min="10496" max="10496" width="4.3984375" style="95" customWidth="1"/>
    <col min="10497" max="10497" width="30.3984375" style="95" customWidth="1"/>
    <col min="10498" max="10498" width="38.296875" style="95" customWidth="1"/>
    <col min="10499" max="10499" width="13.3984375" style="95" bestFit="1" customWidth="1"/>
    <col min="10500" max="10500" width="10.69921875" style="95" customWidth="1"/>
    <col min="10501" max="10501" width="13.296875" style="95" bestFit="1" customWidth="1"/>
    <col min="10502" max="10502" width="10.59765625" style="95" bestFit="1" customWidth="1"/>
    <col min="10503" max="10503" width="17.296875" style="95" customWidth="1"/>
    <col min="10504" max="10504" width="3.09765625" style="95" customWidth="1"/>
    <col min="10505" max="10751" width="9.09765625" style="95"/>
    <col min="10752" max="10752" width="4.3984375" style="95" customWidth="1"/>
    <col min="10753" max="10753" width="30.3984375" style="95" customWidth="1"/>
    <col min="10754" max="10754" width="38.296875" style="95" customWidth="1"/>
    <col min="10755" max="10755" width="13.3984375" style="95" bestFit="1" customWidth="1"/>
    <col min="10756" max="10756" width="10.69921875" style="95" customWidth="1"/>
    <col min="10757" max="10757" width="13.296875" style="95" bestFit="1" customWidth="1"/>
    <col min="10758" max="10758" width="10.59765625" style="95" bestFit="1" customWidth="1"/>
    <col min="10759" max="10759" width="17.296875" style="95" customWidth="1"/>
    <col min="10760" max="10760" width="3.09765625" style="95" customWidth="1"/>
    <col min="10761" max="11007" width="9.09765625" style="95"/>
    <col min="11008" max="11008" width="4.3984375" style="95" customWidth="1"/>
    <col min="11009" max="11009" width="30.3984375" style="95" customWidth="1"/>
    <col min="11010" max="11010" width="38.296875" style="95" customWidth="1"/>
    <col min="11011" max="11011" width="13.3984375" style="95" bestFit="1" customWidth="1"/>
    <col min="11012" max="11012" width="10.69921875" style="95" customWidth="1"/>
    <col min="11013" max="11013" width="13.296875" style="95" bestFit="1" customWidth="1"/>
    <col min="11014" max="11014" width="10.59765625" style="95" bestFit="1" customWidth="1"/>
    <col min="11015" max="11015" width="17.296875" style="95" customWidth="1"/>
    <col min="11016" max="11016" width="3.09765625" style="95" customWidth="1"/>
    <col min="11017" max="11263" width="9.09765625" style="95"/>
    <col min="11264" max="11264" width="4.3984375" style="95" customWidth="1"/>
    <col min="11265" max="11265" width="30.3984375" style="95" customWidth="1"/>
    <col min="11266" max="11266" width="38.296875" style="95" customWidth="1"/>
    <col min="11267" max="11267" width="13.3984375" style="95" bestFit="1" customWidth="1"/>
    <col min="11268" max="11268" width="10.69921875" style="95" customWidth="1"/>
    <col min="11269" max="11269" width="13.296875" style="95" bestFit="1" customWidth="1"/>
    <col min="11270" max="11270" width="10.59765625" style="95" bestFit="1" customWidth="1"/>
    <col min="11271" max="11271" width="17.296875" style="95" customWidth="1"/>
    <col min="11272" max="11272" width="3.09765625" style="95" customWidth="1"/>
    <col min="11273" max="11519" width="9.09765625" style="95"/>
    <col min="11520" max="11520" width="4.3984375" style="95" customWidth="1"/>
    <col min="11521" max="11521" width="30.3984375" style="95" customWidth="1"/>
    <col min="11522" max="11522" width="38.296875" style="95" customWidth="1"/>
    <col min="11523" max="11523" width="13.3984375" style="95" bestFit="1" customWidth="1"/>
    <col min="11524" max="11524" width="10.69921875" style="95" customWidth="1"/>
    <col min="11525" max="11525" width="13.296875" style="95" bestFit="1" customWidth="1"/>
    <col min="11526" max="11526" width="10.59765625" style="95" bestFit="1" customWidth="1"/>
    <col min="11527" max="11527" width="17.296875" style="95" customWidth="1"/>
    <col min="11528" max="11528" width="3.09765625" style="95" customWidth="1"/>
    <col min="11529" max="11775" width="9.09765625" style="95"/>
    <col min="11776" max="11776" width="4.3984375" style="95" customWidth="1"/>
    <col min="11777" max="11777" width="30.3984375" style="95" customWidth="1"/>
    <col min="11778" max="11778" width="38.296875" style="95" customWidth="1"/>
    <col min="11779" max="11779" width="13.3984375" style="95" bestFit="1" customWidth="1"/>
    <col min="11780" max="11780" width="10.69921875" style="95" customWidth="1"/>
    <col min="11781" max="11781" width="13.296875" style="95" bestFit="1" customWidth="1"/>
    <col min="11782" max="11782" width="10.59765625" style="95" bestFit="1" customWidth="1"/>
    <col min="11783" max="11783" width="17.296875" style="95" customWidth="1"/>
    <col min="11784" max="11784" width="3.09765625" style="95" customWidth="1"/>
    <col min="11785" max="12031" width="9.09765625" style="95"/>
    <col min="12032" max="12032" width="4.3984375" style="95" customWidth="1"/>
    <col min="12033" max="12033" width="30.3984375" style="95" customWidth="1"/>
    <col min="12034" max="12034" width="38.296875" style="95" customWidth="1"/>
    <col min="12035" max="12035" width="13.3984375" style="95" bestFit="1" customWidth="1"/>
    <col min="12036" max="12036" width="10.69921875" style="95" customWidth="1"/>
    <col min="12037" max="12037" width="13.296875" style="95" bestFit="1" customWidth="1"/>
    <col min="12038" max="12038" width="10.59765625" style="95" bestFit="1" customWidth="1"/>
    <col min="12039" max="12039" width="17.296875" style="95" customWidth="1"/>
    <col min="12040" max="12040" width="3.09765625" style="95" customWidth="1"/>
    <col min="12041" max="12287" width="9.09765625" style="95"/>
    <col min="12288" max="12288" width="4.3984375" style="95" customWidth="1"/>
    <col min="12289" max="12289" width="30.3984375" style="95" customWidth="1"/>
    <col min="12290" max="12290" width="38.296875" style="95" customWidth="1"/>
    <col min="12291" max="12291" width="13.3984375" style="95" bestFit="1" customWidth="1"/>
    <col min="12292" max="12292" width="10.69921875" style="95" customWidth="1"/>
    <col min="12293" max="12293" width="13.296875" style="95" bestFit="1" customWidth="1"/>
    <col min="12294" max="12294" width="10.59765625" style="95" bestFit="1" customWidth="1"/>
    <col min="12295" max="12295" width="17.296875" style="95" customWidth="1"/>
    <col min="12296" max="12296" width="3.09765625" style="95" customWidth="1"/>
    <col min="12297" max="12543" width="9.09765625" style="95"/>
    <col min="12544" max="12544" width="4.3984375" style="95" customWidth="1"/>
    <col min="12545" max="12545" width="30.3984375" style="95" customWidth="1"/>
    <col min="12546" max="12546" width="38.296875" style="95" customWidth="1"/>
    <col min="12547" max="12547" width="13.3984375" style="95" bestFit="1" customWidth="1"/>
    <col min="12548" max="12548" width="10.69921875" style="95" customWidth="1"/>
    <col min="12549" max="12549" width="13.296875" style="95" bestFit="1" customWidth="1"/>
    <col min="12550" max="12550" width="10.59765625" style="95" bestFit="1" customWidth="1"/>
    <col min="12551" max="12551" width="17.296875" style="95" customWidth="1"/>
    <col min="12552" max="12552" width="3.09765625" style="95" customWidth="1"/>
    <col min="12553" max="12799" width="9.09765625" style="95"/>
    <col min="12800" max="12800" width="4.3984375" style="95" customWidth="1"/>
    <col min="12801" max="12801" width="30.3984375" style="95" customWidth="1"/>
    <col min="12802" max="12802" width="38.296875" style="95" customWidth="1"/>
    <col min="12803" max="12803" width="13.3984375" style="95" bestFit="1" customWidth="1"/>
    <col min="12804" max="12804" width="10.69921875" style="95" customWidth="1"/>
    <col min="12805" max="12805" width="13.296875" style="95" bestFit="1" customWidth="1"/>
    <col min="12806" max="12806" width="10.59765625" style="95" bestFit="1" customWidth="1"/>
    <col min="12807" max="12807" width="17.296875" style="95" customWidth="1"/>
    <col min="12808" max="12808" width="3.09765625" style="95" customWidth="1"/>
    <col min="12809" max="13055" width="9.09765625" style="95"/>
    <col min="13056" max="13056" width="4.3984375" style="95" customWidth="1"/>
    <col min="13057" max="13057" width="30.3984375" style="95" customWidth="1"/>
    <col min="13058" max="13058" width="38.296875" style="95" customWidth="1"/>
    <col min="13059" max="13059" width="13.3984375" style="95" bestFit="1" customWidth="1"/>
    <col min="13060" max="13060" width="10.69921875" style="95" customWidth="1"/>
    <col min="13061" max="13061" width="13.296875" style="95" bestFit="1" customWidth="1"/>
    <col min="13062" max="13062" width="10.59765625" style="95" bestFit="1" customWidth="1"/>
    <col min="13063" max="13063" width="17.296875" style="95" customWidth="1"/>
    <col min="13064" max="13064" width="3.09765625" style="95" customWidth="1"/>
    <col min="13065" max="13311" width="9.09765625" style="95"/>
    <col min="13312" max="13312" width="4.3984375" style="95" customWidth="1"/>
    <col min="13313" max="13313" width="30.3984375" style="95" customWidth="1"/>
    <col min="13314" max="13314" width="38.296875" style="95" customWidth="1"/>
    <col min="13315" max="13315" width="13.3984375" style="95" bestFit="1" customWidth="1"/>
    <col min="13316" max="13316" width="10.69921875" style="95" customWidth="1"/>
    <col min="13317" max="13317" width="13.296875" style="95" bestFit="1" customWidth="1"/>
    <col min="13318" max="13318" width="10.59765625" style="95" bestFit="1" customWidth="1"/>
    <col min="13319" max="13319" width="17.296875" style="95" customWidth="1"/>
    <col min="13320" max="13320" width="3.09765625" style="95" customWidth="1"/>
    <col min="13321" max="13567" width="9.09765625" style="95"/>
    <col min="13568" max="13568" width="4.3984375" style="95" customWidth="1"/>
    <col min="13569" max="13569" width="30.3984375" style="95" customWidth="1"/>
    <col min="13570" max="13570" width="38.296875" style="95" customWidth="1"/>
    <col min="13571" max="13571" width="13.3984375" style="95" bestFit="1" customWidth="1"/>
    <col min="13572" max="13572" width="10.69921875" style="95" customWidth="1"/>
    <col min="13573" max="13573" width="13.296875" style="95" bestFit="1" customWidth="1"/>
    <col min="13574" max="13574" width="10.59765625" style="95" bestFit="1" customWidth="1"/>
    <col min="13575" max="13575" width="17.296875" style="95" customWidth="1"/>
    <col min="13576" max="13576" width="3.09765625" style="95" customWidth="1"/>
    <col min="13577" max="13823" width="9.09765625" style="95"/>
    <col min="13824" max="13824" width="4.3984375" style="95" customWidth="1"/>
    <col min="13825" max="13825" width="30.3984375" style="95" customWidth="1"/>
    <col min="13826" max="13826" width="38.296875" style="95" customWidth="1"/>
    <col min="13827" max="13827" width="13.3984375" style="95" bestFit="1" customWidth="1"/>
    <col min="13828" max="13828" width="10.69921875" style="95" customWidth="1"/>
    <col min="13829" max="13829" width="13.296875" style="95" bestFit="1" customWidth="1"/>
    <col min="13830" max="13830" width="10.59765625" style="95" bestFit="1" customWidth="1"/>
    <col min="13831" max="13831" width="17.296875" style="95" customWidth="1"/>
    <col min="13832" max="13832" width="3.09765625" style="95" customWidth="1"/>
    <col min="13833" max="14079" width="9.09765625" style="95"/>
    <col min="14080" max="14080" width="4.3984375" style="95" customWidth="1"/>
    <col min="14081" max="14081" width="30.3984375" style="95" customWidth="1"/>
    <col min="14082" max="14082" width="38.296875" style="95" customWidth="1"/>
    <col min="14083" max="14083" width="13.3984375" style="95" bestFit="1" customWidth="1"/>
    <col min="14084" max="14084" width="10.69921875" style="95" customWidth="1"/>
    <col min="14085" max="14085" width="13.296875" style="95" bestFit="1" customWidth="1"/>
    <col min="14086" max="14086" width="10.59765625" style="95" bestFit="1" customWidth="1"/>
    <col min="14087" max="14087" width="17.296875" style="95" customWidth="1"/>
    <col min="14088" max="14088" width="3.09765625" style="95" customWidth="1"/>
    <col min="14089" max="14335" width="9.09765625" style="95"/>
    <col min="14336" max="14336" width="4.3984375" style="95" customWidth="1"/>
    <col min="14337" max="14337" width="30.3984375" style="95" customWidth="1"/>
    <col min="14338" max="14338" width="38.296875" style="95" customWidth="1"/>
    <col min="14339" max="14339" width="13.3984375" style="95" bestFit="1" customWidth="1"/>
    <col min="14340" max="14340" width="10.69921875" style="95" customWidth="1"/>
    <col min="14341" max="14341" width="13.296875" style="95" bestFit="1" customWidth="1"/>
    <col min="14342" max="14342" width="10.59765625" style="95" bestFit="1" customWidth="1"/>
    <col min="14343" max="14343" width="17.296875" style="95" customWidth="1"/>
    <col min="14344" max="14344" width="3.09765625" style="95" customWidth="1"/>
    <col min="14345" max="14591" width="9.09765625" style="95"/>
    <col min="14592" max="14592" width="4.3984375" style="95" customWidth="1"/>
    <col min="14593" max="14593" width="30.3984375" style="95" customWidth="1"/>
    <col min="14594" max="14594" width="38.296875" style="95" customWidth="1"/>
    <col min="14595" max="14595" width="13.3984375" style="95" bestFit="1" customWidth="1"/>
    <col min="14596" max="14596" width="10.69921875" style="95" customWidth="1"/>
    <col min="14597" max="14597" width="13.296875" style="95" bestFit="1" customWidth="1"/>
    <col min="14598" max="14598" width="10.59765625" style="95" bestFit="1" customWidth="1"/>
    <col min="14599" max="14599" width="17.296875" style="95" customWidth="1"/>
    <col min="14600" max="14600" width="3.09765625" style="95" customWidth="1"/>
    <col min="14601" max="14847" width="9.09765625" style="95"/>
    <col min="14848" max="14848" width="4.3984375" style="95" customWidth="1"/>
    <col min="14849" max="14849" width="30.3984375" style="95" customWidth="1"/>
    <col min="14850" max="14850" width="38.296875" style="95" customWidth="1"/>
    <col min="14851" max="14851" width="13.3984375" style="95" bestFit="1" customWidth="1"/>
    <col min="14852" max="14852" width="10.69921875" style="95" customWidth="1"/>
    <col min="14853" max="14853" width="13.296875" style="95" bestFit="1" customWidth="1"/>
    <col min="14854" max="14854" width="10.59765625" style="95" bestFit="1" customWidth="1"/>
    <col min="14855" max="14855" width="17.296875" style="95" customWidth="1"/>
    <col min="14856" max="14856" width="3.09765625" style="95" customWidth="1"/>
    <col min="14857" max="15103" width="9.09765625" style="95"/>
    <col min="15104" max="15104" width="4.3984375" style="95" customWidth="1"/>
    <col min="15105" max="15105" width="30.3984375" style="95" customWidth="1"/>
    <col min="15106" max="15106" width="38.296875" style="95" customWidth="1"/>
    <col min="15107" max="15107" width="13.3984375" style="95" bestFit="1" customWidth="1"/>
    <col min="15108" max="15108" width="10.69921875" style="95" customWidth="1"/>
    <col min="15109" max="15109" width="13.296875" style="95" bestFit="1" customWidth="1"/>
    <col min="15110" max="15110" width="10.59765625" style="95" bestFit="1" customWidth="1"/>
    <col min="15111" max="15111" width="17.296875" style="95" customWidth="1"/>
    <col min="15112" max="15112" width="3.09765625" style="95" customWidth="1"/>
    <col min="15113" max="15359" width="9.09765625" style="95"/>
    <col min="15360" max="15360" width="4.3984375" style="95" customWidth="1"/>
    <col min="15361" max="15361" width="30.3984375" style="95" customWidth="1"/>
    <col min="15362" max="15362" width="38.296875" style="95" customWidth="1"/>
    <col min="15363" max="15363" width="13.3984375" style="95" bestFit="1" customWidth="1"/>
    <col min="15364" max="15364" width="10.69921875" style="95" customWidth="1"/>
    <col min="15365" max="15365" width="13.296875" style="95" bestFit="1" customWidth="1"/>
    <col min="15366" max="15366" width="10.59765625" style="95" bestFit="1" customWidth="1"/>
    <col min="15367" max="15367" width="17.296875" style="95" customWidth="1"/>
    <col min="15368" max="15368" width="3.09765625" style="95" customWidth="1"/>
    <col min="15369" max="15615" width="9.09765625" style="95"/>
    <col min="15616" max="15616" width="4.3984375" style="95" customWidth="1"/>
    <col min="15617" max="15617" width="30.3984375" style="95" customWidth="1"/>
    <col min="15618" max="15618" width="38.296875" style="95" customWidth="1"/>
    <col min="15619" max="15619" width="13.3984375" style="95" bestFit="1" customWidth="1"/>
    <col min="15620" max="15620" width="10.69921875" style="95" customWidth="1"/>
    <col min="15621" max="15621" width="13.296875" style="95" bestFit="1" customWidth="1"/>
    <col min="15622" max="15622" width="10.59765625" style="95" bestFit="1" customWidth="1"/>
    <col min="15623" max="15623" width="17.296875" style="95" customWidth="1"/>
    <col min="15624" max="15624" width="3.09765625" style="95" customWidth="1"/>
    <col min="15625" max="15871" width="9.09765625" style="95"/>
    <col min="15872" max="15872" width="4.3984375" style="95" customWidth="1"/>
    <col min="15873" max="15873" width="30.3984375" style="95" customWidth="1"/>
    <col min="15874" max="15874" width="38.296875" style="95" customWidth="1"/>
    <col min="15875" max="15875" width="13.3984375" style="95" bestFit="1" customWidth="1"/>
    <col min="15876" max="15876" width="10.69921875" style="95" customWidth="1"/>
    <col min="15877" max="15877" width="13.296875" style="95" bestFit="1" customWidth="1"/>
    <col min="15878" max="15878" width="10.59765625" style="95" bestFit="1" customWidth="1"/>
    <col min="15879" max="15879" width="17.296875" style="95" customWidth="1"/>
    <col min="15880" max="15880" width="3.09765625" style="95" customWidth="1"/>
    <col min="15881" max="16127" width="9.09765625" style="95"/>
    <col min="16128" max="16128" width="4.3984375" style="95" customWidth="1"/>
    <col min="16129" max="16129" width="30.3984375" style="95" customWidth="1"/>
    <col min="16130" max="16130" width="38.296875" style="95" customWidth="1"/>
    <col min="16131" max="16131" width="13.3984375" style="95" bestFit="1" customWidth="1"/>
    <col min="16132" max="16132" width="10.69921875" style="95" customWidth="1"/>
    <col min="16133" max="16133" width="13.296875" style="95" bestFit="1" customWidth="1"/>
    <col min="16134" max="16134" width="10.59765625" style="95" bestFit="1" customWidth="1"/>
    <col min="16135" max="16135" width="17.296875" style="95" customWidth="1"/>
    <col min="16136" max="16136" width="3.09765625" style="95" customWidth="1"/>
    <col min="16137" max="16384" width="9.09765625" style="95"/>
  </cols>
  <sheetData>
    <row r="1" spans="1:7" x14ac:dyDescent="0.3">
      <c r="A1" s="250" t="s">
        <v>0</v>
      </c>
      <c r="B1" s="250"/>
      <c r="C1" s="250"/>
      <c r="D1" s="250"/>
      <c r="E1" s="250"/>
      <c r="F1" s="250"/>
    </row>
    <row r="2" spans="1:7" x14ac:dyDescent="0.3">
      <c r="B2" s="96" t="s">
        <v>488</v>
      </c>
    </row>
    <row r="3" spans="1:7" x14ac:dyDescent="0.3">
      <c r="B3" s="96"/>
    </row>
    <row r="4" spans="1:7" ht="15" customHeight="1" x14ac:dyDescent="0.3">
      <c r="A4" s="99"/>
      <c r="C4" s="100" t="s">
        <v>2</v>
      </c>
      <c r="D4" s="100" t="s">
        <v>3</v>
      </c>
      <c r="E4" s="100" t="s">
        <v>4</v>
      </c>
      <c r="F4" s="101" t="s">
        <v>5</v>
      </c>
    </row>
    <row r="5" spans="1:7" x14ac:dyDescent="0.3">
      <c r="A5" s="99" t="s">
        <v>206</v>
      </c>
      <c r="C5" s="108"/>
      <c r="D5" s="108"/>
      <c r="E5" s="108"/>
    </row>
    <row r="6" spans="1:7" x14ac:dyDescent="0.3">
      <c r="A6" s="102" t="s">
        <v>129</v>
      </c>
      <c r="B6" s="95" t="s">
        <v>489</v>
      </c>
      <c r="C6" s="109">
        <v>58</v>
      </c>
      <c r="D6" s="109"/>
      <c r="E6" s="109">
        <v>58</v>
      </c>
      <c r="F6" s="98" t="s">
        <v>131</v>
      </c>
      <c r="G6" s="105"/>
    </row>
    <row r="7" spans="1:7" x14ac:dyDescent="0.3">
      <c r="A7" s="102" t="s">
        <v>141</v>
      </c>
      <c r="B7" s="95" t="s">
        <v>142</v>
      </c>
      <c r="C7" s="108">
        <v>50.83</v>
      </c>
      <c r="D7" s="108"/>
      <c r="E7" s="108">
        <v>50.83</v>
      </c>
      <c r="F7" s="98">
        <v>203404</v>
      </c>
      <c r="G7" s="105"/>
    </row>
    <row r="8" spans="1:7" x14ac:dyDescent="0.3">
      <c r="A8" s="102" t="s">
        <v>214</v>
      </c>
      <c r="B8" s="95" t="s">
        <v>41</v>
      </c>
      <c r="C8" s="108">
        <v>79.92</v>
      </c>
      <c r="D8" s="108">
        <v>15.98</v>
      </c>
      <c r="E8" s="108">
        <v>95.9</v>
      </c>
      <c r="F8" s="98">
        <v>203405</v>
      </c>
      <c r="G8" s="105"/>
    </row>
    <row r="9" spans="1:7" x14ac:dyDescent="0.3">
      <c r="C9" s="107">
        <f>SUM(C6:C8)</f>
        <v>188.75</v>
      </c>
      <c r="D9" s="107">
        <f>SUM(D6:D8)</f>
        <v>15.98</v>
      </c>
      <c r="E9" s="107">
        <f>SUM(E6:E8)</f>
        <v>204.73000000000002</v>
      </c>
      <c r="G9" s="105"/>
    </row>
    <row r="10" spans="1:7" x14ac:dyDescent="0.3">
      <c r="C10" s="117"/>
      <c r="D10" s="117"/>
      <c r="E10" s="117"/>
      <c r="G10" s="105"/>
    </row>
    <row r="11" spans="1:7" x14ac:dyDescent="0.3">
      <c r="A11" s="99" t="s">
        <v>220</v>
      </c>
      <c r="C11" s="108"/>
      <c r="D11" s="108"/>
      <c r="E11" s="108"/>
    </row>
    <row r="12" spans="1:7" x14ac:dyDescent="0.3">
      <c r="A12" s="102" t="s">
        <v>208</v>
      </c>
      <c r="B12" s="113" t="s">
        <v>364</v>
      </c>
      <c r="C12" s="109">
        <v>10</v>
      </c>
      <c r="D12" s="109">
        <v>2</v>
      </c>
      <c r="E12" s="109">
        <v>12</v>
      </c>
      <c r="F12" s="98" t="s">
        <v>8</v>
      </c>
    </row>
    <row r="13" spans="1:7" x14ac:dyDescent="0.3">
      <c r="A13" s="114"/>
      <c r="B13" s="115"/>
      <c r="C13" s="107">
        <f>SUM(C12:C12)</f>
        <v>10</v>
      </c>
      <c r="D13" s="107">
        <f>SUM(D12:D12)</f>
        <v>2</v>
      </c>
      <c r="E13" s="107">
        <f>SUM(E12:E12)</f>
        <v>12</v>
      </c>
      <c r="F13" s="116"/>
    </row>
    <row r="14" spans="1:7" x14ac:dyDescent="0.3">
      <c r="C14" s="117"/>
      <c r="D14" s="117"/>
      <c r="E14" s="117"/>
    </row>
    <row r="15" spans="1:7" x14ac:dyDescent="0.3">
      <c r="A15" s="99" t="s">
        <v>243</v>
      </c>
      <c r="B15" s="102"/>
      <c r="C15" s="108"/>
      <c r="D15" s="108"/>
      <c r="E15" s="108"/>
    </row>
    <row r="16" spans="1:7" x14ac:dyDescent="0.3">
      <c r="A16" s="102" t="s">
        <v>168</v>
      </c>
      <c r="B16" s="102" t="s">
        <v>490</v>
      </c>
      <c r="C16" s="108">
        <v>114.25</v>
      </c>
      <c r="D16" s="108"/>
      <c r="E16" s="108">
        <v>114.25</v>
      </c>
      <c r="F16" s="98">
        <v>203406</v>
      </c>
    </row>
    <row r="17" spans="1:7" x14ac:dyDescent="0.3">
      <c r="C17" s="107">
        <f>SUM(C16:C16)</f>
        <v>114.25</v>
      </c>
      <c r="D17" s="107">
        <f>SUM(D16:D16)</f>
        <v>0</v>
      </c>
      <c r="E17" s="107">
        <f>SUM(E16:E16)</f>
        <v>114.25</v>
      </c>
    </row>
    <row r="18" spans="1:7" x14ac:dyDescent="0.3">
      <c r="C18" s="117"/>
      <c r="D18" s="117"/>
      <c r="E18" s="117"/>
      <c r="G18" s="105"/>
    </row>
    <row r="19" spans="1:7" x14ac:dyDescent="0.3">
      <c r="A19" s="99" t="s">
        <v>472</v>
      </c>
      <c r="B19" s="2"/>
      <c r="C19" s="24"/>
      <c r="D19" s="24"/>
      <c r="E19" s="24"/>
      <c r="F19" s="5"/>
      <c r="G19" s="105"/>
    </row>
    <row r="20" spans="1:7" x14ac:dyDescent="0.3">
      <c r="A20" s="102" t="s">
        <v>491</v>
      </c>
      <c r="B20" s="95" t="s">
        <v>492</v>
      </c>
      <c r="C20" s="176">
        <v>545</v>
      </c>
      <c r="D20" s="177"/>
      <c r="E20" s="177">
        <v>545</v>
      </c>
      <c r="F20" s="5">
        <v>203407</v>
      </c>
      <c r="G20" s="105"/>
    </row>
    <row r="21" spans="1:7" x14ac:dyDescent="0.3">
      <c r="A21" s="102"/>
      <c r="C21" s="176"/>
      <c r="D21" s="177"/>
      <c r="E21" s="177"/>
      <c r="F21" s="5"/>
      <c r="G21" s="105"/>
    </row>
    <row r="22" spans="1:7" x14ac:dyDescent="0.3">
      <c r="A22" s="9"/>
      <c r="B22" s="20"/>
      <c r="C22" s="107">
        <f>SUM(C20:C20)</f>
        <v>545</v>
      </c>
      <c r="D22" s="14"/>
      <c r="E22" s="107">
        <f>SUM(E20:E20)</f>
        <v>545</v>
      </c>
      <c r="G22" s="105"/>
    </row>
    <row r="23" spans="1:7" x14ac:dyDescent="0.3">
      <c r="A23" s="99" t="s">
        <v>252</v>
      </c>
      <c r="B23" s="115"/>
      <c r="C23" s="117"/>
      <c r="D23" s="117"/>
      <c r="E23" s="117"/>
      <c r="G23" s="105"/>
    </row>
    <row r="24" spans="1:7" x14ac:dyDescent="0.3">
      <c r="A24" s="102" t="s">
        <v>188</v>
      </c>
      <c r="B24" s="114" t="s">
        <v>493</v>
      </c>
      <c r="C24" s="117">
        <v>50</v>
      </c>
      <c r="D24" s="117"/>
      <c r="E24" s="117">
        <v>50</v>
      </c>
      <c r="F24" s="98">
        <v>203408</v>
      </c>
      <c r="G24" s="105"/>
    </row>
    <row r="25" spans="1:7" x14ac:dyDescent="0.3">
      <c r="A25" s="99"/>
      <c r="B25" s="115"/>
      <c r="C25" s="107">
        <f>SUM(C24)</f>
        <v>50</v>
      </c>
      <c r="D25" s="107"/>
      <c r="E25" s="107">
        <f>SUM(E24)</f>
        <v>50</v>
      </c>
      <c r="G25" s="105"/>
    </row>
    <row r="26" spans="1:7" x14ac:dyDescent="0.3">
      <c r="A26" s="99"/>
      <c r="B26" s="115"/>
      <c r="C26" s="117"/>
      <c r="D26" s="117"/>
      <c r="E26" s="117"/>
      <c r="G26" s="105"/>
    </row>
    <row r="27" spans="1:7" x14ac:dyDescent="0.3">
      <c r="A27" s="99" t="s">
        <v>494</v>
      </c>
      <c r="C27" s="117"/>
      <c r="D27" s="117"/>
      <c r="E27" s="117"/>
      <c r="G27" s="105"/>
    </row>
    <row r="28" spans="1:7" x14ac:dyDescent="0.3">
      <c r="A28" s="183" t="s">
        <v>105</v>
      </c>
      <c r="B28" s="184" t="s">
        <v>495</v>
      </c>
      <c r="C28" s="185">
        <v>12445.08</v>
      </c>
      <c r="D28" s="185"/>
      <c r="E28" s="185">
        <v>12445.08</v>
      </c>
      <c r="F28" s="98" t="s">
        <v>194</v>
      </c>
    </row>
    <row r="29" spans="1:7" x14ac:dyDescent="0.3">
      <c r="A29" s="183" t="s">
        <v>108</v>
      </c>
      <c r="B29" s="184" t="s">
        <v>496</v>
      </c>
      <c r="C29" s="185">
        <v>3518.13</v>
      </c>
      <c r="D29" s="185"/>
      <c r="E29" s="185">
        <v>3518.13</v>
      </c>
      <c r="F29" s="98">
        <v>203409</v>
      </c>
    </row>
    <row r="30" spans="1:7" x14ac:dyDescent="0.3">
      <c r="A30" s="183" t="s">
        <v>110</v>
      </c>
      <c r="B30" s="184" t="s">
        <v>497</v>
      </c>
      <c r="C30" s="185">
        <v>4457.9399999999996</v>
      </c>
      <c r="D30" s="185"/>
      <c r="E30" s="185">
        <v>4457.9399999999996</v>
      </c>
      <c r="F30" s="98">
        <v>203410</v>
      </c>
    </row>
    <row r="31" spans="1:7" x14ac:dyDescent="0.3">
      <c r="C31" s="107">
        <f>SUM(C28:C30)</f>
        <v>20421.149999999998</v>
      </c>
      <c r="D31" s="107">
        <v>0</v>
      </c>
      <c r="E31" s="107">
        <f>SUM(E28:E30)</f>
        <v>20421.149999999998</v>
      </c>
    </row>
    <row r="32" spans="1:7" x14ac:dyDescent="0.3">
      <c r="C32" s="117"/>
      <c r="D32" s="117"/>
      <c r="E32" s="117"/>
    </row>
    <row r="33" spans="1:5" x14ac:dyDescent="0.3">
      <c r="B33" s="126" t="s">
        <v>112</v>
      </c>
      <c r="C33" s="107">
        <f>C9+C13+C17+C22+C25+C31</f>
        <v>21329.149999999998</v>
      </c>
      <c r="D33" s="107">
        <f>D9+D13+D17+D22+D25+D31</f>
        <v>17.98</v>
      </c>
      <c r="E33" s="107">
        <f>E9+E13+E17+E22+E25+E31</f>
        <v>21347.129999999997</v>
      </c>
    </row>
    <row r="34" spans="1:5" x14ac:dyDescent="0.3">
      <c r="B34" s="127"/>
      <c r="C34" s="117"/>
      <c r="D34" s="117"/>
      <c r="E34" s="117"/>
    </row>
    <row r="35" spans="1:5" x14ac:dyDescent="0.3">
      <c r="B35" s="127"/>
      <c r="C35" s="117"/>
      <c r="D35" s="117"/>
      <c r="E35" s="117"/>
    </row>
    <row r="36" spans="1:5" x14ac:dyDescent="0.3">
      <c r="B36" s="127"/>
      <c r="C36" s="117"/>
      <c r="D36" s="117"/>
      <c r="E36" s="117"/>
    </row>
    <row r="37" spans="1:5" x14ac:dyDescent="0.3">
      <c r="A37" s="182"/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B10" sqref="B10"/>
    </sheetView>
  </sheetViews>
  <sheetFormatPr defaultRowHeight="16.149999999999999" x14ac:dyDescent="0.35"/>
  <cols>
    <col min="1" max="1" width="30.3984375" style="129" customWidth="1"/>
    <col min="2" max="2" width="38.296875" style="129" customWidth="1"/>
    <col min="3" max="3" width="14.59765625" style="131" bestFit="1" customWidth="1"/>
    <col min="4" max="4" width="13.69921875" style="131" customWidth="1"/>
    <col min="5" max="5" width="14.59765625" style="131" bestFit="1" customWidth="1"/>
    <col min="6" max="6" width="10.69921875" style="132" bestFit="1" customWidth="1"/>
    <col min="7" max="7" width="17.296875" style="128" customWidth="1"/>
    <col min="8" max="8" width="3.09765625" style="129" customWidth="1"/>
    <col min="9" max="255" width="9.09765625" style="129"/>
    <col min="256" max="256" width="4.3984375" style="129" customWidth="1"/>
    <col min="257" max="257" width="30.3984375" style="129" customWidth="1"/>
    <col min="258" max="258" width="38.296875" style="129" customWidth="1"/>
    <col min="259" max="259" width="14.59765625" style="129" bestFit="1" customWidth="1"/>
    <col min="260" max="260" width="13.69921875" style="129" customWidth="1"/>
    <col min="261" max="261" width="14.59765625" style="129" bestFit="1" customWidth="1"/>
    <col min="262" max="262" width="10.69921875" style="129" bestFit="1" customWidth="1"/>
    <col min="263" max="263" width="17.296875" style="129" customWidth="1"/>
    <col min="264" max="264" width="3.09765625" style="129" customWidth="1"/>
    <col min="265" max="511" width="9.09765625" style="129"/>
    <col min="512" max="512" width="4.3984375" style="129" customWidth="1"/>
    <col min="513" max="513" width="30.3984375" style="129" customWidth="1"/>
    <col min="514" max="514" width="38.296875" style="129" customWidth="1"/>
    <col min="515" max="515" width="14.59765625" style="129" bestFit="1" customWidth="1"/>
    <col min="516" max="516" width="13.69921875" style="129" customWidth="1"/>
    <col min="517" max="517" width="14.59765625" style="129" bestFit="1" customWidth="1"/>
    <col min="518" max="518" width="10.69921875" style="129" bestFit="1" customWidth="1"/>
    <col min="519" max="519" width="17.296875" style="129" customWidth="1"/>
    <col min="520" max="520" width="3.09765625" style="129" customWidth="1"/>
    <col min="521" max="767" width="9.09765625" style="129"/>
    <col min="768" max="768" width="4.3984375" style="129" customWidth="1"/>
    <col min="769" max="769" width="30.3984375" style="129" customWidth="1"/>
    <col min="770" max="770" width="38.296875" style="129" customWidth="1"/>
    <col min="771" max="771" width="14.59765625" style="129" bestFit="1" customWidth="1"/>
    <col min="772" max="772" width="13.69921875" style="129" customWidth="1"/>
    <col min="773" max="773" width="14.59765625" style="129" bestFit="1" customWidth="1"/>
    <col min="774" max="774" width="10.69921875" style="129" bestFit="1" customWidth="1"/>
    <col min="775" max="775" width="17.296875" style="129" customWidth="1"/>
    <col min="776" max="776" width="3.09765625" style="129" customWidth="1"/>
    <col min="777" max="1023" width="9.09765625" style="129"/>
    <col min="1024" max="1024" width="4.3984375" style="129" customWidth="1"/>
    <col min="1025" max="1025" width="30.3984375" style="129" customWidth="1"/>
    <col min="1026" max="1026" width="38.296875" style="129" customWidth="1"/>
    <col min="1027" max="1027" width="14.59765625" style="129" bestFit="1" customWidth="1"/>
    <col min="1028" max="1028" width="13.69921875" style="129" customWidth="1"/>
    <col min="1029" max="1029" width="14.59765625" style="129" bestFit="1" customWidth="1"/>
    <col min="1030" max="1030" width="10.69921875" style="129" bestFit="1" customWidth="1"/>
    <col min="1031" max="1031" width="17.296875" style="129" customWidth="1"/>
    <col min="1032" max="1032" width="3.09765625" style="129" customWidth="1"/>
    <col min="1033" max="1279" width="9.09765625" style="129"/>
    <col min="1280" max="1280" width="4.3984375" style="129" customWidth="1"/>
    <col min="1281" max="1281" width="30.3984375" style="129" customWidth="1"/>
    <col min="1282" max="1282" width="38.296875" style="129" customWidth="1"/>
    <col min="1283" max="1283" width="14.59765625" style="129" bestFit="1" customWidth="1"/>
    <col min="1284" max="1284" width="13.69921875" style="129" customWidth="1"/>
    <col min="1285" max="1285" width="14.59765625" style="129" bestFit="1" customWidth="1"/>
    <col min="1286" max="1286" width="10.69921875" style="129" bestFit="1" customWidth="1"/>
    <col min="1287" max="1287" width="17.296875" style="129" customWidth="1"/>
    <col min="1288" max="1288" width="3.09765625" style="129" customWidth="1"/>
    <col min="1289" max="1535" width="9.09765625" style="129"/>
    <col min="1536" max="1536" width="4.3984375" style="129" customWidth="1"/>
    <col min="1537" max="1537" width="30.3984375" style="129" customWidth="1"/>
    <col min="1538" max="1538" width="38.296875" style="129" customWidth="1"/>
    <col min="1539" max="1539" width="14.59765625" style="129" bestFit="1" customWidth="1"/>
    <col min="1540" max="1540" width="13.69921875" style="129" customWidth="1"/>
    <col min="1541" max="1541" width="14.59765625" style="129" bestFit="1" customWidth="1"/>
    <col min="1542" max="1542" width="10.69921875" style="129" bestFit="1" customWidth="1"/>
    <col min="1543" max="1543" width="17.296875" style="129" customWidth="1"/>
    <col min="1544" max="1544" width="3.09765625" style="129" customWidth="1"/>
    <col min="1545" max="1791" width="9.09765625" style="129"/>
    <col min="1792" max="1792" width="4.3984375" style="129" customWidth="1"/>
    <col min="1793" max="1793" width="30.3984375" style="129" customWidth="1"/>
    <col min="1794" max="1794" width="38.296875" style="129" customWidth="1"/>
    <col min="1795" max="1795" width="14.59765625" style="129" bestFit="1" customWidth="1"/>
    <col min="1796" max="1796" width="13.69921875" style="129" customWidth="1"/>
    <col min="1797" max="1797" width="14.59765625" style="129" bestFit="1" customWidth="1"/>
    <col min="1798" max="1798" width="10.69921875" style="129" bestFit="1" customWidth="1"/>
    <col min="1799" max="1799" width="17.296875" style="129" customWidth="1"/>
    <col min="1800" max="1800" width="3.09765625" style="129" customWidth="1"/>
    <col min="1801" max="2047" width="9.09765625" style="129"/>
    <col min="2048" max="2048" width="4.3984375" style="129" customWidth="1"/>
    <col min="2049" max="2049" width="30.3984375" style="129" customWidth="1"/>
    <col min="2050" max="2050" width="38.296875" style="129" customWidth="1"/>
    <col min="2051" max="2051" width="14.59765625" style="129" bestFit="1" customWidth="1"/>
    <col min="2052" max="2052" width="13.69921875" style="129" customWidth="1"/>
    <col min="2053" max="2053" width="14.59765625" style="129" bestFit="1" customWidth="1"/>
    <col min="2054" max="2054" width="10.69921875" style="129" bestFit="1" customWidth="1"/>
    <col min="2055" max="2055" width="17.296875" style="129" customWidth="1"/>
    <col min="2056" max="2056" width="3.09765625" style="129" customWidth="1"/>
    <col min="2057" max="2303" width="9.09765625" style="129"/>
    <col min="2304" max="2304" width="4.3984375" style="129" customWidth="1"/>
    <col min="2305" max="2305" width="30.3984375" style="129" customWidth="1"/>
    <col min="2306" max="2306" width="38.296875" style="129" customWidth="1"/>
    <col min="2307" max="2307" width="14.59765625" style="129" bestFit="1" customWidth="1"/>
    <col min="2308" max="2308" width="13.69921875" style="129" customWidth="1"/>
    <col min="2309" max="2309" width="14.59765625" style="129" bestFit="1" customWidth="1"/>
    <col min="2310" max="2310" width="10.69921875" style="129" bestFit="1" customWidth="1"/>
    <col min="2311" max="2311" width="17.296875" style="129" customWidth="1"/>
    <col min="2312" max="2312" width="3.09765625" style="129" customWidth="1"/>
    <col min="2313" max="2559" width="9.09765625" style="129"/>
    <col min="2560" max="2560" width="4.3984375" style="129" customWidth="1"/>
    <col min="2561" max="2561" width="30.3984375" style="129" customWidth="1"/>
    <col min="2562" max="2562" width="38.296875" style="129" customWidth="1"/>
    <col min="2563" max="2563" width="14.59765625" style="129" bestFit="1" customWidth="1"/>
    <col min="2564" max="2564" width="13.69921875" style="129" customWidth="1"/>
    <col min="2565" max="2565" width="14.59765625" style="129" bestFit="1" customWidth="1"/>
    <col min="2566" max="2566" width="10.69921875" style="129" bestFit="1" customWidth="1"/>
    <col min="2567" max="2567" width="17.296875" style="129" customWidth="1"/>
    <col min="2568" max="2568" width="3.09765625" style="129" customWidth="1"/>
    <col min="2569" max="2815" width="9.09765625" style="129"/>
    <col min="2816" max="2816" width="4.3984375" style="129" customWidth="1"/>
    <col min="2817" max="2817" width="30.3984375" style="129" customWidth="1"/>
    <col min="2818" max="2818" width="38.296875" style="129" customWidth="1"/>
    <col min="2819" max="2819" width="14.59765625" style="129" bestFit="1" customWidth="1"/>
    <col min="2820" max="2820" width="13.69921875" style="129" customWidth="1"/>
    <col min="2821" max="2821" width="14.59765625" style="129" bestFit="1" customWidth="1"/>
    <col min="2822" max="2822" width="10.69921875" style="129" bestFit="1" customWidth="1"/>
    <col min="2823" max="2823" width="17.296875" style="129" customWidth="1"/>
    <col min="2824" max="2824" width="3.09765625" style="129" customWidth="1"/>
    <col min="2825" max="3071" width="9.09765625" style="129"/>
    <col min="3072" max="3072" width="4.3984375" style="129" customWidth="1"/>
    <col min="3073" max="3073" width="30.3984375" style="129" customWidth="1"/>
    <col min="3074" max="3074" width="38.296875" style="129" customWidth="1"/>
    <col min="3075" max="3075" width="14.59765625" style="129" bestFit="1" customWidth="1"/>
    <col min="3076" max="3076" width="13.69921875" style="129" customWidth="1"/>
    <col min="3077" max="3077" width="14.59765625" style="129" bestFit="1" customWidth="1"/>
    <col min="3078" max="3078" width="10.69921875" style="129" bestFit="1" customWidth="1"/>
    <col min="3079" max="3079" width="17.296875" style="129" customWidth="1"/>
    <col min="3080" max="3080" width="3.09765625" style="129" customWidth="1"/>
    <col min="3081" max="3327" width="9.09765625" style="129"/>
    <col min="3328" max="3328" width="4.3984375" style="129" customWidth="1"/>
    <col min="3329" max="3329" width="30.3984375" style="129" customWidth="1"/>
    <col min="3330" max="3330" width="38.296875" style="129" customWidth="1"/>
    <col min="3331" max="3331" width="14.59765625" style="129" bestFit="1" customWidth="1"/>
    <col min="3332" max="3332" width="13.69921875" style="129" customWidth="1"/>
    <col min="3333" max="3333" width="14.59765625" style="129" bestFit="1" customWidth="1"/>
    <col min="3334" max="3334" width="10.69921875" style="129" bestFit="1" customWidth="1"/>
    <col min="3335" max="3335" width="17.296875" style="129" customWidth="1"/>
    <col min="3336" max="3336" width="3.09765625" style="129" customWidth="1"/>
    <col min="3337" max="3583" width="9.09765625" style="129"/>
    <col min="3584" max="3584" width="4.3984375" style="129" customWidth="1"/>
    <col min="3585" max="3585" width="30.3984375" style="129" customWidth="1"/>
    <col min="3586" max="3586" width="38.296875" style="129" customWidth="1"/>
    <col min="3587" max="3587" width="14.59765625" style="129" bestFit="1" customWidth="1"/>
    <col min="3588" max="3588" width="13.69921875" style="129" customWidth="1"/>
    <col min="3589" max="3589" width="14.59765625" style="129" bestFit="1" customWidth="1"/>
    <col min="3590" max="3590" width="10.69921875" style="129" bestFit="1" customWidth="1"/>
    <col min="3591" max="3591" width="17.296875" style="129" customWidth="1"/>
    <col min="3592" max="3592" width="3.09765625" style="129" customWidth="1"/>
    <col min="3593" max="3839" width="9.09765625" style="129"/>
    <col min="3840" max="3840" width="4.3984375" style="129" customWidth="1"/>
    <col min="3841" max="3841" width="30.3984375" style="129" customWidth="1"/>
    <col min="3842" max="3842" width="38.296875" style="129" customWidth="1"/>
    <col min="3843" max="3843" width="14.59765625" style="129" bestFit="1" customWidth="1"/>
    <col min="3844" max="3844" width="13.69921875" style="129" customWidth="1"/>
    <col min="3845" max="3845" width="14.59765625" style="129" bestFit="1" customWidth="1"/>
    <col min="3846" max="3846" width="10.69921875" style="129" bestFit="1" customWidth="1"/>
    <col min="3847" max="3847" width="17.296875" style="129" customWidth="1"/>
    <col min="3848" max="3848" width="3.09765625" style="129" customWidth="1"/>
    <col min="3849" max="4095" width="9.09765625" style="129"/>
    <col min="4096" max="4096" width="4.3984375" style="129" customWidth="1"/>
    <col min="4097" max="4097" width="30.3984375" style="129" customWidth="1"/>
    <col min="4098" max="4098" width="38.296875" style="129" customWidth="1"/>
    <col min="4099" max="4099" width="14.59765625" style="129" bestFit="1" customWidth="1"/>
    <col min="4100" max="4100" width="13.69921875" style="129" customWidth="1"/>
    <col min="4101" max="4101" width="14.59765625" style="129" bestFit="1" customWidth="1"/>
    <col min="4102" max="4102" width="10.69921875" style="129" bestFit="1" customWidth="1"/>
    <col min="4103" max="4103" width="17.296875" style="129" customWidth="1"/>
    <col min="4104" max="4104" width="3.09765625" style="129" customWidth="1"/>
    <col min="4105" max="4351" width="9.09765625" style="129"/>
    <col min="4352" max="4352" width="4.3984375" style="129" customWidth="1"/>
    <col min="4353" max="4353" width="30.3984375" style="129" customWidth="1"/>
    <col min="4354" max="4354" width="38.296875" style="129" customWidth="1"/>
    <col min="4355" max="4355" width="14.59765625" style="129" bestFit="1" customWidth="1"/>
    <col min="4356" max="4356" width="13.69921875" style="129" customWidth="1"/>
    <col min="4357" max="4357" width="14.59765625" style="129" bestFit="1" customWidth="1"/>
    <col min="4358" max="4358" width="10.69921875" style="129" bestFit="1" customWidth="1"/>
    <col min="4359" max="4359" width="17.296875" style="129" customWidth="1"/>
    <col min="4360" max="4360" width="3.09765625" style="129" customWidth="1"/>
    <col min="4361" max="4607" width="9.09765625" style="129"/>
    <col min="4608" max="4608" width="4.3984375" style="129" customWidth="1"/>
    <col min="4609" max="4609" width="30.3984375" style="129" customWidth="1"/>
    <col min="4610" max="4610" width="38.296875" style="129" customWidth="1"/>
    <col min="4611" max="4611" width="14.59765625" style="129" bestFit="1" customWidth="1"/>
    <col min="4612" max="4612" width="13.69921875" style="129" customWidth="1"/>
    <col min="4613" max="4613" width="14.59765625" style="129" bestFit="1" customWidth="1"/>
    <col min="4614" max="4614" width="10.69921875" style="129" bestFit="1" customWidth="1"/>
    <col min="4615" max="4615" width="17.296875" style="129" customWidth="1"/>
    <col min="4616" max="4616" width="3.09765625" style="129" customWidth="1"/>
    <col min="4617" max="4863" width="9.09765625" style="129"/>
    <col min="4864" max="4864" width="4.3984375" style="129" customWidth="1"/>
    <col min="4865" max="4865" width="30.3984375" style="129" customWidth="1"/>
    <col min="4866" max="4866" width="38.296875" style="129" customWidth="1"/>
    <col min="4867" max="4867" width="14.59765625" style="129" bestFit="1" customWidth="1"/>
    <col min="4868" max="4868" width="13.69921875" style="129" customWidth="1"/>
    <col min="4869" max="4869" width="14.59765625" style="129" bestFit="1" customWidth="1"/>
    <col min="4870" max="4870" width="10.69921875" style="129" bestFit="1" customWidth="1"/>
    <col min="4871" max="4871" width="17.296875" style="129" customWidth="1"/>
    <col min="4872" max="4872" width="3.09765625" style="129" customWidth="1"/>
    <col min="4873" max="5119" width="9.09765625" style="129"/>
    <col min="5120" max="5120" width="4.3984375" style="129" customWidth="1"/>
    <col min="5121" max="5121" width="30.3984375" style="129" customWidth="1"/>
    <col min="5122" max="5122" width="38.296875" style="129" customWidth="1"/>
    <col min="5123" max="5123" width="14.59765625" style="129" bestFit="1" customWidth="1"/>
    <col min="5124" max="5124" width="13.69921875" style="129" customWidth="1"/>
    <col min="5125" max="5125" width="14.59765625" style="129" bestFit="1" customWidth="1"/>
    <col min="5126" max="5126" width="10.69921875" style="129" bestFit="1" customWidth="1"/>
    <col min="5127" max="5127" width="17.296875" style="129" customWidth="1"/>
    <col min="5128" max="5128" width="3.09765625" style="129" customWidth="1"/>
    <col min="5129" max="5375" width="9.09765625" style="129"/>
    <col min="5376" max="5376" width="4.3984375" style="129" customWidth="1"/>
    <col min="5377" max="5377" width="30.3984375" style="129" customWidth="1"/>
    <col min="5378" max="5378" width="38.296875" style="129" customWidth="1"/>
    <col min="5379" max="5379" width="14.59765625" style="129" bestFit="1" customWidth="1"/>
    <col min="5380" max="5380" width="13.69921875" style="129" customWidth="1"/>
    <col min="5381" max="5381" width="14.59765625" style="129" bestFit="1" customWidth="1"/>
    <col min="5382" max="5382" width="10.69921875" style="129" bestFit="1" customWidth="1"/>
    <col min="5383" max="5383" width="17.296875" style="129" customWidth="1"/>
    <col min="5384" max="5384" width="3.09765625" style="129" customWidth="1"/>
    <col min="5385" max="5631" width="9.09765625" style="129"/>
    <col min="5632" max="5632" width="4.3984375" style="129" customWidth="1"/>
    <col min="5633" max="5633" width="30.3984375" style="129" customWidth="1"/>
    <col min="5634" max="5634" width="38.296875" style="129" customWidth="1"/>
    <col min="5635" max="5635" width="14.59765625" style="129" bestFit="1" customWidth="1"/>
    <col min="5636" max="5636" width="13.69921875" style="129" customWidth="1"/>
    <col min="5637" max="5637" width="14.59765625" style="129" bestFit="1" customWidth="1"/>
    <col min="5638" max="5638" width="10.69921875" style="129" bestFit="1" customWidth="1"/>
    <col min="5639" max="5639" width="17.296875" style="129" customWidth="1"/>
    <col min="5640" max="5640" width="3.09765625" style="129" customWidth="1"/>
    <col min="5641" max="5887" width="9.09765625" style="129"/>
    <col min="5888" max="5888" width="4.3984375" style="129" customWidth="1"/>
    <col min="5889" max="5889" width="30.3984375" style="129" customWidth="1"/>
    <col min="5890" max="5890" width="38.296875" style="129" customWidth="1"/>
    <col min="5891" max="5891" width="14.59765625" style="129" bestFit="1" customWidth="1"/>
    <col min="5892" max="5892" width="13.69921875" style="129" customWidth="1"/>
    <col min="5893" max="5893" width="14.59765625" style="129" bestFit="1" customWidth="1"/>
    <col min="5894" max="5894" width="10.69921875" style="129" bestFit="1" customWidth="1"/>
    <col min="5895" max="5895" width="17.296875" style="129" customWidth="1"/>
    <col min="5896" max="5896" width="3.09765625" style="129" customWidth="1"/>
    <col min="5897" max="6143" width="9.09765625" style="129"/>
    <col min="6144" max="6144" width="4.3984375" style="129" customWidth="1"/>
    <col min="6145" max="6145" width="30.3984375" style="129" customWidth="1"/>
    <col min="6146" max="6146" width="38.296875" style="129" customWidth="1"/>
    <col min="6147" max="6147" width="14.59765625" style="129" bestFit="1" customWidth="1"/>
    <col min="6148" max="6148" width="13.69921875" style="129" customWidth="1"/>
    <col min="6149" max="6149" width="14.59765625" style="129" bestFit="1" customWidth="1"/>
    <col min="6150" max="6150" width="10.69921875" style="129" bestFit="1" customWidth="1"/>
    <col min="6151" max="6151" width="17.296875" style="129" customWidth="1"/>
    <col min="6152" max="6152" width="3.09765625" style="129" customWidth="1"/>
    <col min="6153" max="6399" width="9.09765625" style="129"/>
    <col min="6400" max="6400" width="4.3984375" style="129" customWidth="1"/>
    <col min="6401" max="6401" width="30.3984375" style="129" customWidth="1"/>
    <col min="6402" max="6402" width="38.296875" style="129" customWidth="1"/>
    <col min="6403" max="6403" width="14.59765625" style="129" bestFit="1" customWidth="1"/>
    <col min="6404" max="6404" width="13.69921875" style="129" customWidth="1"/>
    <col min="6405" max="6405" width="14.59765625" style="129" bestFit="1" customWidth="1"/>
    <col min="6406" max="6406" width="10.69921875" style="129" bestFit="1" customWidth="1"/>
    <col min="6407" max="6407" width="17.296875" style="129" customWidth="1"/>
    <col min="6408" max="6408" width="3.09765625" style="129" customWidth="1"/>
    <col min="6409" max="6655" width="9.09765625" style="129"/>
    <col min="6656" max="6656" width="4.3984375" style="129" customWidth="1"/>
    <col min="6657" max="6657" width="30.3984375" style="129" customWidth="1"/>
    <col min="6658" max="6658" width="38.296875" style="129" customWidth="1"/>
    <col min="6659" max="6659" width="14.59765625" style="129" bestFit="1" customWidth="1"/>
    <col min="6660" max="6660" width="13.69921875" style="129" customWidth="1"/>
    <col min="6661" max="6661" width="14.59765625" style="129" bestFit="1" customWidth="1"/>
    <col min="6662" max="6662" width="10.69921875" style="129" bestFit="1" customWidth="1"/>
    <col min="6663" max="6663" width="17.296875" style="129" customWidth="1"/>
    <col min="6664" max="6664" width="3.09765625" style="129" customWidth="1"/>
    <col min="6665" max="6911" width="9.09765625" style="129"/>
    <col min="6912" max="6912" width="4.3984375" style="129" customWidth="1"/>
    <col min="6913" max="6913" width="30.3984375" style="129" customWidth="1"/>
    <col min="6914" max="6914" width="38.296875" style="129" customWidth="1"/>
    <col min="6915" max="6915" width="14.59765625" style="129" bestFit="1" customWidth="1"/>
    <col min="6916" max="6916" width="13.69921875" style="129" customWidth="1"/>
    <col min="6917" max="6917" width="14.59765625" style="129" bestFit="1" customWidth="1"/>
    <col min="6918" max="6918" width="10.69921875" style="129" bestFit="1" customWidth="1"/>
    <col min="6919" max="6919" width="17.296875" style="129" customWidth="1"/>
    <col min="6920" max="6920" width="3.09765625" style="129" customWidth="1"/>
    <col min="6921" max="7167" width="9.09765625" style="129"/>
    <col min="7168" max="7168" width="4.3984375" style="129" customWidth="1"/>
    <col min="7169" max="7169" width="30.3984375" style="129" customWidth="1"/>
    <col min="7170" max="7170" width="38.296875" style="129" customWidth="1"/>
    <col min="7171" max="7171" width="14.59765625" style="129" bestFit="1" customWidth="1"/>
    <col min="7172" max="7172" width="13.69921875" style="129" customWidth="1"/>
    <col min="7173" max="7173" width="14.59765625" style="129" bestFit="1" customWidth="1"/>
    <col min="7174" max="7174" width="10.69921875" style="129" bestFit="1" customWidth="1"/>
    <col min="7175" max="7175" width="17.296875" style="129" customWidth="1"/>
    <col min="7176" max="7176" width="3.09765625" style="129" customWidth="1"/>
    <col min="7177" max="7423" width="9.09765625" style="129"/>
    <col min="7424" max="7424" width="4.3984375" style="129" customWidth="1"/>
    <col min="7425" max="7425" width="30.3984375" style="129" customWidth="1"/>
    <col min="7426" max="7426" width="38.296875" style="129" customWidth="1"/>
    <col min="7427" max="7427" width="14.59765625" style="129" bestFit="1" customWidth="1"/>
    <col min="7428" max="7428" width="13.69921875" style="129" customWidth="1"/>
    <col min="7429" max="7429" width="14.59765625" style="129" bestFit="1" customWidth="1"/>
    <col min="7430" max="7430" width="10.69921875" style="129" bestFit="1" customWidth="1"/>
    <col min="7431" max="7431" width="17.296875" style="129" customWidth="1"/>
    <col min="7432" max="7432" width="3.09765625" style="129" customWidth="1"/>
    <col min="7433" max="7679" width="9.09765625" style="129"/>
    <col min="7680" max="7680" width="4.3984375" style="129" customWidth="1"/>
    <col min="7681" max="7681" width="30.3984375" style="129" customWidth="1"/>
    <col min="7682" max="7682" width="38.296875" style="129" customWidth="1"/>
    <col min="7683" max="7683" width="14.59765625" style="129" bestFit="1" customWidth="1"/>
    <col min="7684" max="7684" width="13.69921875" style="129" customWidth="1"/>
    <col min="7685" max="7685" width="14.59765625" style="129" bestFit="1" customWidth="1"/>
    <col min="7686" max="7686" width="10.69921875" style="129" bestFit="1" customWidth="1"/>
    <col min="7687" max="7687" width="17.296875" style="129" customWidth="1"/>
    <col min="7688" max="7688" width="3.09765625" style="129" customWidth="1"/>
    <col min="7689" max="7935" width="9.09765625" style="129"/>
    <col min="7936" max="7936" width="4.3984375" style="129" customWidth="1"/>
    <col min="7937" max="7937" width="30.3984375" style="129" customWidth="1"/>
    <col min="7938" max="7938" width="38.296875" style="129" customWidth="1"/>
    <col min="7939" max="7939" width="14.59765625" style="129" bestFit="1" customWidth="1"/>
    <col min="7940" max="7940" width="13.69921875" style="129" customWidth="1"/>
    <col min="7941" max="7941" width="14.59765625" style="129" bestFit="1" customWidth="1"/>
    <col min="7942" max="7942" width="10.69921875" style="129" bestFit="1" customWidth="1"/>
    <col min="7943" max="7943" width="17.296875" style="129" customWidth="1"/>
    <col min="7944" max="7944" width="3.09765625" style="129" customWidth="1"/>
    <col min="7945" max="8191" width="9.09765625" style="129"/>
    <col min="8192" max="8192" width="4.3984375" style="129" customWidth="1"/>
    <col min="8193" max="8193" width="30.3984375" style="129" customWidth="1"/>
    <col min="8194" max="8194" width="38.296875" style="129" customWidth="1"/>
    <col min="8195" max="8195" width="14.59765625" style="129" bestFit="1" customWidth="1"/>
    <col min="8196" max="8196" width="13.69921875" style="129" customWidth="1"/>
    <col min="8197" max="8197" width="14.59765625" style="129" bestFit="1" customWidth="1"/>
    <col min="8198" max="8198" width="10.69921875" style="129" bestFit="1" customWidth="1"/>
    <col min="8199" max="8199" width="17.296875" style="129" customWidth="1"/>
    <col min="8200" max="8200" width="3.09765625" style="129" customWidth="1"/>
    <col min="8201" max="8447" width="9.09765625" style="129"/>
    <col min="8448" max="8448" width="4.3984375" style="129" customWidth="1"/>
    <col min="8449" max="8449" width="30.3984375" style="129" customWidth="1"/>
    <col min="8450" max="8450" width="38.296875" style="129" customWidth="1"/>
    <col min="8451" max="8451" width="14.59765625" style="129" bestFit="1" customWidth="1"/>
    <col min="8452" max="8452" width="13.69921875" style="129" customWidth="1"/>
    <col min="8453" max="8453" width="14.59765625" style="129" bestFit="1" customWidth="1"/>
    <col min="8454" max="8454" width="10.69921875" style="129" bestFit="1" customWidth="1"/>
    <col min="8455" max="8455" width="17.296875" style="129" customWidth="1"/>
    <col min="8456" max="8456" width="3.09765625" style="129" customWidth="1"/>
    <col min="8457" max="8703" width="9.09765625" style="129"/>
    <col min="8704" max="8704" width="4.3984375" style="129" customWidth="1"/>
    <col min="8705" max="8705" width="30.3984375" style="129" customWidth="1"/>
    <col min="8706" max="8706" width="38.296875" style="129" customWidth="1"/>
    <col min="8707" max="8707" width="14.59765625" style="129" bestFit="1" customWidth="1"/>
    <col min="8708" max="8708" width="13.69921875" style="129" customWidth="1"/>
    <col min="8709" max="8709" width="14.59765625" style="129" bestFit="1" customWidth="1"/>
    <col min="8710" max="8710" width="10.69921875" style="129" bestFit="1" customWidth="1"/>
    <col min="8711" max="8711" width="17.296875" style="129" customWidth="1"/>
    <col min="8712" max="8712" width="3.09765625" style="129" customWidth="1"/>
    <col min="8713" max="8959" width="9.09765625" style="129"/>
    <col min="8960" max="8960" width="4.3984375" style="129" customWidth="1"/>
    <col min="8961" max="8961" width="30.3984375" style="129" customWidth="1"/>
    <col min="8962" max="8962" width="38.296875" style="129" customWidth="1"/>
    <col min="8963" max="8963" width="14.59765625" style="129" bestFit="1" customWidth="1"/>
    <col min="8964" max="8964" width="13.69921875" style="129" customWidth="1"/>
    <col min="8965" max="8965" width="14.59765625" style="129" bestFit="1" customWidth="1"/>
    <col min="8966" max="8966" width="10.69921875" style="129" bestFit="1" customWidth="1"/>
    <col min="8967" max="8967" width="17.296875" style="129" customWidth="1"/>
    <col min="8968" max="8968" width="3.09765625" style="129" customWidth="1"/>
    <col min="8969" max="9215" width="9.09765625" style="129"/>
    <col min="9216" max="9216" width="4.3984375" style="129" customWidth="1"/>
    <col min="9217" max="9217" width="30.3984375" style="129" customWidth="1"/>
    <col min="9218" max="9218" width="38.296875" style="129" customWidth="1"/>
    <col min="9219" max="9219" width="14.59765625" style="129" bestFit="1" customWidth="1"/>
    <col min="9220" max="9220" width="13.69921875" style="129" customWidth="1"/>
    <col min="9221" max="9221" width="14.59765625" style="129" bestFit="1" customWidth="1"/>
    <col min="9222" max="9222" width="10.69921875" style="129" bestFit="1" customWidth="1"/>
    <col min="9223" max="9223" width="17.296875" style="129" customWidth="1"/>
    <col min="9224" max="9224" width="3.09765625" style="129" customWidth="1"/>
    <col min="9225" max="9471" width="9.09765625" style="129"/>
    <col min="9472" max="9472" width="4.3984375" style="129" customWidth="1"/>
    <col min="9473" max="9473" width="30.3984375" style="129" customWidth="1"/>
    <col min="9474" max="9474" width="38.296875" style="129" customWidth="1"/>
    <col min="9475" max="9475" width="14.59765625" style="129" bestFit="1" customWidth="1"/>
    <col min="9476" max="9476" width="13.69921875" style="129" customWidth="1"/>
    <col min="9477" max="9477" width="14.59765625" style="129" bestFit="1" customWidth="1"/>
    <col min="9478" max="9478" width="10.69921875" style="129" bestFit="1" customWidth="1"/>
    <col min="9479" max="9479" width="17.296875" style="129" customWidth="1"/>
    <col min="9480" max="9480" width="3.09765625" style="129" customWidth="1"/>
    <col min="9481" max="9727" width="9.09765625" style="129"/>
    <col min="9728" max="9728" width="4.3984375" style="129" customWidth="1"/>
    <col min="9729" max="9729" width="30.3984375" style="129" customWidth="1"/>
    <col min="9730" max="9730" width="38.296875" style="129" customWidth="1"/>
    <col min="9731" max="9731" width="14.59765625" style="129" bestFit="1" customWidth="1"/>
    <col min="9732" max="9732" width="13.69921875" style="129" customWidth="1"/>
    <col min="9733" max="9733" width="14.59765625" style="129" bestFit="1" customWidth="1"/>
    <col min="9734" max="9734" width="10.69921875" style="129" bestFit="1" customWidth="1"/>
    <col min="9735" max="9735" width="17.296875" style="129" customWidth="1"/>
    <col min="9736" max="9736" width="3.09765625" style="129" customWidth="1"/>
    <col min="9737" max="9983" width="9.09765625" style="129"/>
    <col min="9984" max="9984" width="4.3984375" style="129" customWidth="1"/>
    <col min="9985" max="9985" width="30.3984375" style="129" customWidth="1"/>
    <col min="9986" max="9986" width="38.296875" style="129" customWidth="1"/>
    <col min="9987" max="9987" width="14.59765625" style="129" bestFit="1" customWidth="1"/>
    <col min="9988" max="9988" width="13.69921875" style="129" customWidth="1"/>
    <col min="9989" max="9989" width="14.59765625" style="129" bestFit="1" customWidth="1"/>
    <col min="9990" max="9990" width="10.69921875" style="129" bestFit="1" customWidth="1"/>
    <col min="9991" max="9991" width="17.296875" style="129" customWidth="1"/>
    <col min="9992" max="9992" width="3.09765625" style="129" customWidth="1"/>
    <col min="9993" max="10239" width="9.09765625" style="129"/>
    <col min="10240" max="10240" width="4.3984375" style="129" customWidth="1"/>
    <col min="10241" max="10241" width="30.3984375" style="129" customWidth="1"/>
    <col min="10242" max="10242" width="38.296875" style="129" customWidth="1"/>
    <col min="10243" max="10243" width="14.59765625" style="129" bestFit="1" customWidth="1"/>
    <col min="10244" max="10244" width="13.69921875" style="129" customWidth="1"/>
    <col min="10245" max="10245" width="14.59765625" style="129" bestFit="1" customWidth="1"/>
    <col min="10246" max="10246" width="10.69921875" style="129" bestFit="1" customWidth="1"/>
    <col min="10247" max="10247" width="17.296875" style="129" customWidth="1"/>
    <col min="10248" max="10248" width="3.09765625" style="129" customWidth="1"/>
    <col min="10249" max="10495" width="9.09765625" style="129"/>
    <col min="10496" max="10496" width="4.3984375" style="129" customWidth="1"/>
    <col min="10497" max="10497" width="30.3984375" style="129" customWidth="1"/>
    <col min="10498" max="10498" width="38.296875" style="129" customWidth="1"/>
    <col min="10499" max="10499" width="14.59765625" style="129" bestFit="1" customWidth="1"/>
    <col min="10500" max="10500" width="13.69921875" style="129" customWidth="1"/>
    <col min="10501" max="10501" width="14.59765625" style="129" bestFit="1" customWidth="1"/>
    <col min="10502" max="10502" width="10.69921875" style="129" bestFit="1" customWidth="1"/>
    <col min="10503" max="10503" width="17.296875" style="129" customWidth="1"/>
    <col min="10504" max="10504" width="3.09765625" style="129" customWidth="1"/>
    <col min="10505" max="10751" width="9.09765625" style="129"/>
    <col min="10752" max="10752" width="4.3984375" style="129" customWidth="1"/>
    <col min="10753" max="10753" width="30.3984375" style="129" customWidth="1"/>
    <col min="10754" max="10754" width="38.296875" style="129" customWidth="1"/>
    <col min="10755" max="10755" width="14.59765625" style="129" bestFit="1" customWidth="1"/>
    <col min="10756" max="10756" width="13.69921875" style="129" customWidth="1"/>
    <col min="10757" max="10757" width="14.59765625" style="129" bestFit="1" customWidth="1"/>
    <col min="10758" max="10758" width="10.69921875" style="129" bestFit="1" customWidth="1"/>
    <col min="10759" max="10759" width="17.296875" style="129" customWidth="1"/>
    <col min="10760" max="10760" width="3.09765625" style="129" customWidth="1"/>
    <col min="10761" max="11007" width="9.09765625" style="129"/>
    <col min="11008" max="11008" width="4.3984375" style="129" customWidth="1"/>
    <col min="11009" max="11009" width="30.3984375" style="129" customWidth="1"/>
    <col min="11010" max="11010" width="38.296875" style="129" customWidth="1"/>
    <col min="11011" max="11011" width="14.59765625" style="129" bestFit="1" customWidth="1"/>
    <col min="11012" max="11012" width="13.69921875" style="129" customWidth="1"/>
    <col min="11013" max="11013" width="14.59765625" style="129" bestFit="1" customWidth="1"/>
    <col min="11014" max="11014" width="10.69921875" style="129" bestFit="1" customWidth="1"/>
    <col min="11015" max="11015" width="17.296875" style="129" customWidth="1"/>
    <col min="11016" max="11016" width="3.09765625" style="129" customWidth="1"/>
    <col min="11017" max="11263" width="9.09765625" style="129"/>
    <col min="11264" max="11264" width="4.3984375" style="129" customWidth="1"/>
    <col min="11265" max="11265" width="30.3984375" style="129" customWidth="1"/>
    <col min="11266" max="11266" width="38.296875" style="129" customWidth="1"/>
    <col min="11267" max="11267" width="14.59765625" style="129" bestFit="1" customWidth="1"/>
    <col min="11268" max="11268" width="13.69921875" style="129" customWidth="1"/>
    <col min="11269" max="11269" width="14.59765625" style="129" bestFit="1" customWidth="1"/>
    <col min="11270" max="11270" width="10.69921875" style="129" bestFit="1" customWidth="1"/>
    <col min="11271" max="11271" width="17.296875" style="129" customWidth="1"/>
    <col min="11272" max="11272" width="3.09765625" style="129" customWidth="1"/>
    <col min="11273" max="11519" width="9.09765625" style="129"/>
    <col min="11520" max="11520" width="4.3984375" style="129" customWidth="1"/>
    <col min="11521" max="11521" width="30.3984375" style="129" customWidth="1"/>
    <col min="11522" max="11522" width="38.296875" style="129" customWidth="1"/>
    <col min="11523" max="11523" width="14.59765625" style="129" bestFit="1" customWidth="1"/>
    <col min="11524" max="11524" width="13.69921875" style="129" customWidth="1"/>
    <col min="11525" max="11525" width="14.59765625" style="129" bestFit="1" customWidth="1"/>
    <col min="11526" max="11526" width="10.69921875" style="129" bestFit="1" customWidth="1"/>
    <col min="11527" max="11527" width="17.296875" style="129" customWidth="1"/>
    <col min="11528" max="11528" width="3.09765625" style="129" customWidth="1"/>
    <col min="11529" max="11775" width="9.09765625" style="129"/>
    <col min="11776" max="11776" width="4.3984375" style="129" customWidth="1"/>
    <col min="11777" max="11777" width="30.3984375" style="129" customWidth="1"/>
    <col min="11778" max="11778" width="38.296875" style="129" customWidth="1"/>
    <col min="11779" max="11779" width="14.59765625" style="129" bestFit="1" customWidth="1"/>
    <col min="11780" max="11780" width="13.69921875" style="129" customWidth="1"/>
    <col min="11781" max="11781" width="14.59765625" style="129" bestFit="1" customWidth="1"/>
    <col min="11782" max="11782" width="10.69921875" style="129" bestFit="1" customWidth="1"/>
    <col min="11783" max="11783" width="17.296875" style="129" customWidth="1"/>
    <col min="11784" max="11784" width="3.09765625" style="129" customWidth="1"/>
    <col min="11785" max="12031" width="9.09765625" style="129"/>
    <col min="12032" max="12032" width="4.3984375" style="129" customWidth="1"/>
    <col min="12033" max="12033" width="30.3984375" style="129" customWidth="1"/>
    <col min="12034" max="12034" width="38.296875" style="129" customWidth="1"/>
    <col min="12035" max="12035" width="14.59765625" style="129" bestFit="1" customWidth="1"/>
    <col min="12036" max="12036" width="13.69921875" style="129" customWidth="1"/>
    <col min="12037" max="12037" width="14.59765625" style="129" bestFit="1" customWidth="1"/>
    <col min="12038" max="12038" width="10.69921875" style="129" bestFit="1" customWidth="1"/>
    <col min="12039" max="12039" width="17.296875" style="129" customWidth="1"/>
    <col min="12040" max="12040" width="3.09765625" style="129" customWidth="1"/>
    <col min="12041" max="12287" width="9.09765625" style="129"/>
    <col min="12288" max="12288" width="4.3984375" style="129" customWidth="1"/>
    <col min="12289" max="12289" width="30.3984375" style="129" customWidth="1"/>
    <col min="12290" max="12290" width="38.296875" style="129" customWidth="1"/>
    <col min="12291" max="12291" width="14.59765625" style="129" bestFit="1" customWidth="1"/>
    <col min="12292" max="12292" width="13.69921875" style="129" customWidth="1"/>
    <col min="12293" max="12293" width="14.59765625" style="129" bestFit="1" customWidth="1"/>
    <col min="12294" max="12294" width="10.69921875" style="129" bestFit="1" customWidth="1"/>
    <col min="12295" max="12295" width="17.296875" style="129" customWidth="1"/>
    <col min="12296" max="12296" width="3.09765625" style="129" customWidth="1"/>
    <col min="12297" max="12543" width="9.09765625" style="129"/>
    <col min="12544" max="12544" width="4.3984375" style="129" customWidth="1"/>
    <col min="12545" max="12545" width="30.3984375" style="129" customWidth="1"/>
    <col min="12546" max="12546" width="38.296875" style="129" customWidth="1"/>
    <col min="12547" max="12547" width="14.59765625" style="129" bestFit="1" customWidth="1"/>
    <col min="12548" max="12548" width="13.69921875" style="129" customWidth="1"/>
    <col min="12549" max="12549" width="14.59765625" style="129" bestFit="1" customWidth="1"/>
    <col min="12550" max="12550" width="10.69921875" style="129" bestFit="1" customWidth="1"/>
    <col min="12551" max="12551" width="17.296875" style="129" customWidth="1"/>
    <col min="12552" max="12552" width="3.09765625" style="129" customWidth="1"/>
    <col min="12553" max="12799" width="9.09765625" style="129"/>
    <col min="12800" max="12800" width="4.3984375" style="129" customWidth="1"/>
    <col min="12801" max="12801" width="30.3984375" style="129" customWidth="1"/>
    <col min="12802" max="12802" width="38.296875" style="129" customWidth="1"/>
    <col min="12803" max="12803" width="14.59765625" style="129" bestFit="1" customWidth="1"/>
    <col min="12804" max="12804" width="13.69921875" style="129" customWidth="1"/>
    <col min="12805" max="12805" width="14.59765625" style="129" bestFit="1" customWidth="1"/>
    <col min="12806" max="12806" width="10.69921875" style="129" bestFit="1" customWidth="1"/>
    <col min="12807" max="12807" width="17.296875" style="129" customWidth="1"/>
    <col min="12808" max="12808" width="3.09765625" style="129" customWidth="1"/>
    <col min="12809" max="13055" width="9.09765625" style="129"/>
    <col min="13056" max="13056" width="4.3984375" style="129" customWidth="1"/>
    <col min="13057" max="13057" width="30.3984375" style="129" customWidth="1"/>
    <col min="13058" max="13058" width="38.296875" style="129" customWidth="1"/>
    <col min="13059" max="13059" width="14.59765625" style="129" bestFit="1" customWidth="1"/>
    <col min="13060" max="13060" width="13.69921875" style="129" customWidth="1"/>
    <col min="13061" max="13061" width="14.59765625" style="129" bestFit="1" customWidth="1"/>
    <col min="13062" max="13062" width="10.69921875" style="129" bestFit="1" customWidth="1"/>
    <col min="13063" max="13063" width="17.296875" style="129" customWidth="1"/>
    <col min="13064" max="13064" width="3.09765625" style="129" customWidth="1"/>
    <col min="13065" max="13311" width="9.09765625" style="129"/>
    <col min="13312" max="13312" width="4.3984375" style="129" customWidth="1"/>
    <col min="13313" max="13313" width="30.3984375" style="129" customWidth="1"/>
    <col min="13314" max="13314" width="38.296875" style="129" customWidth="1"/>
    <col min="13315" max="13315" width="14.59765625" style="129" bestFit="1" customWidth="1"/>
    <col min="13316" max="13316" width="13.69921875" style="129" customWidth="1"/>
    <col min="13317" max="13317" width="14.59765625" style="129" bestFit="1" customWidth="1"/>
    <col min="13318" max="13318" width="10.69921875" style="129" bestFit="1" customWidth="1"/>
    <col min="13319" max="13319" width="17.296875" style="129" customWidth="1"/>
    <col min="13320" max="13320" width="3.09765625" style="129" customWidth="1"/>
    <col min="13321" max="13567" width="9.09765625" style="129"/>
    <col min="13568" max="13568" width="4.3984375" style="129" customWidth="1"/>
    <col min="13569" max="13569" width="30.3984375" style="129" customWidth="1"/>
    <col min="13570" max="13570" width="38.296875" style="129" customWidth="1"/>
    <col min="13571" max="13571" width="14.59765625" style="129" bestFit="1" customWidth="1"/>
    <col min="13572" max="13572" width="13.69921875" style="129" customWidth="1"/>
    <col min="13573" max="13573" width="14.59765625" style="129" bestFit="1" customWidth="1"/>
    <col min="13574" max="13574" width="10.69921875" style="129" bestFit="1" customWidth="1"/>
    <col min="13575" max="13575" width="17.296875" style="129" customWidth="1"/>
    <col min="13576" max="13576" width="3.09765625" style="129" customWidth="1"/>
    <col min="13577" max="13823" width="9.09765625" style="129"/>
    <col min="13824" max="13824" width="4.3984375" style="129" customWidth="1"/>
    <col min="13825" max="13825" width="30.3984375" style="129" customWidth="1"/>
    <col min="13826" max="13826" width="38.296875" style="129" customWidth="1"/>
    <col min="13827" max="13827" width="14.59765625" style="129" bestFit="1" customWidth="1"/>
    <col min="13828" max="13828" width="13.69921875" style="129" customWidth="1"/>
    <col min="13829" max="13829" width="14.59765625" style="129" bestFit="1" customWidth="1"/>
    <col min="13830" max="13830" width="10.69921875" style="129" bestFit="1" customWidth="1"/>
    <col min="13831" max="13831" width="17.296875" style="129" customWidth="1"/>
    <col min="13832" max="13832" width="3.09765625" style="129" customWidth="1"/>
    <col min="13833" max="14079" width="9.09765625" style="129"/>
    <col min="14080" max="14080" width="4.3984375" style="129" customWidth="1"/>
    <col min="14081" max="14081" width="30.3984375" style="129" customWidth="1"/>
    <col min="14082" max="14082" width="38.296875" style="129" customWidth="1"/>
    <col min="14083" max="14083" width="14.59765625" style="129" bestFit="1" customWidth="1"/>
    <col min="14084" max="14084" width="13.69921875" style="129" customWidth="1"/>
    <col min="14085" max="14085" width="14.59765625" style="129" bestFit="1" customWidth="1"/>
    <col min="14086" max="14086" width="10.69921875" style="129" bestFit="1" customWidth="1"/>
    <col min="14087" max="14087" width="17.296875" style="129" customWidth="1"/>
    <col min="14088" max="14088" width="3.09765625" style="129" customWidth="1"/>
    <col min="14089" max="14335" width="9.09765625" style="129"/>
    <col min="14336" max="14336" width="4.3984375" style="129" customWidth="1"/>
    <col min="14337" max="14337" width="30.3984375" style="129" customWidth="1"/>
    <col min="14338" max="14338" width="38.296875" style="129" customWidth="1"/>
    <col min="14339" max="14339" width="14.59765625" style="129" bestFit="1" customWidth="1"/>
    <col min="14340" max="14340" width="13.69921875" style="129" customWidth="1"/>
    <col min="14341" max="14341" width="14.59765625" style="129" bestFit="1" customWidth="1"/>
    <col min="14342" max="14342" width="10.69921875" style="129" bestFit="1" customWidth="1"/>
    <col min="14343" max="14343" width="17.296875" style="129" customWidth="1"/>
    <col min="14344" max="14344" width="3.09765625" style="129" customWidth="1"/>
    <col min="14345" max="14591" width="9.09765625" style="129"/>
    <col min="14592" max="14592" width="4.3984375" style="129" customWidth="1"/>
    <col min="14593" max="14593" width="30.3984375" style="129" customWidth="1"/>
    <col min="14594" max="14594" width="38.296875" style="129" customWidth="1"/>
    <col min="14595" max="14595" width="14.59765625" style="129" bestFit="1" customWidth="1"/>
    <col min="14596" max="14596" width="13.69921875" style="129" customWidth="1"/>
    <col min="14597" max="14597" width="14.59765625" style="129" bestFit="1" customWidth="1"/>
    <col min="14598" max="14598" width="10.69921875" style="129" bestFit="1" customWidth="1"/>
    <col min="14599" max="14599" width="17.296875" style="129" customWidth="1"/>
    <col min="14600" max="14600" width="3.09765625" style="129" customWidth="1"/>
    <col min="14601" max="14847" width="9.09765625" style="129"/>
    <col min="14848" max="14848" width="4.3984375" style="129" customWidth="1"/>
    <col min="14849" max="14849" width="30.3984375" style="129" customWidth="1"/>
    <col min="14850" max="14850" width="38.296875" style="129" customWidth="1"/>
    <col min="14851" max="14851" width="14.59765625" style="129" bestFit="1" customWidth="1"/>
    <col min="14852" max="14852" width="13.69921875" style="129" customWidth="1"/>
    <col min="14853" max="14853" width="14.59765625" style="129" bestFit="1" customWidth="1"/>
    <col min="14854" max="14854" width="10.69921875" style="129" bestFit="1" customWidth="1"/>
    <col min="14855" max="14855" width="17.296875" style="129" customWidth="1"/>
    <col min="14856" max="14856" width="3.09765625" style="129" customWidth="1"/>
    <col min="14857" max="15103" width="9.09765625" style="129"/>
    <col min="15104" max="15104" width="4.3984375" style="129" customWidth="1"/>
    <col min="15105" max="15105" width="30.3984375" style="129" customWidth="1"/>
    <col min="15106" max="15106" width="38.296875" style="129" customWidth="1"/>
    <col min="15107" max="15107" width="14.59765625" style="129" bestFit="1" customWidth="1"/>
    <col min="15108" max="15108" width="13.69921875" style="129" customWidth="1"/>
    <col min="15109" max="15109" width="14.59765625" style="129" bestFit="1" customWidth="1"/>
    <col min="15110" max="15110" width="10.69921875" style="129" bestFit="1" customWidth="1"/>
    <col min="15111" max="15111" width="17.296875" style="129" customWidth="1"/>
    <col min="15112" max="15112" width="3.09765625" style="129" customWidth="1"/>
    <col min="15113" max="15359" width="9.09765625" style="129"/>
    <col min="15360" max="15360" width="4.3984375" style="129" customWidth="1"/>
    <col min="15361" max="15361" width="30.3984375" style="129" customWidth="1"/>
    <col min="15362" max="15362" width="38.296875" style="129" customWidth="1"/>
    <col min="15363" max="15363" width="14.59765625" style="129" bestFit="1" customWidth="1"/>
    <col min="15364" max="15364" width="13.69921875" style="129" customWidth="1"/>
    <col min="15365" max="15365" width="14.59765625" style="129" bestFit="1" customWidth="1"/>
    <col min="15366" max="15366" width="10.69921875" style="129" bestFit="1" customWidth="1"/>
    <col min="15367" max="15367" width="17.296875" style="129" customWidth="1"/>
    <col min="15368" max="15368" width="3.09765625" style="129" customWidth="1"/>
    <col min="15369" max="15615" width="9.09765625" style="129"/>
    <col min="15616" max="15616" width="4.3984375" style="129" customWidth="1"/>
    <col min="15617" max="15617" width="30.3984375" style="129" customWidth="1"/>
    <col min="15618" max="15618" width="38.296875" style="129" customWidth="1"/>
    <col min="15619" max="15619" width="14.59765625" style="129" bestFit="1" customWidth="1"/>
    <col min="15620" max="15620" width="13.69921875" style="129" customWidth="1"/>
    <col min="15621" max="15621" width="14.59765625" style="129" bestFit="1" customWidth="1"/>
    <col min="15622" max="15622" width="10.69921875" style="129" bestFit="1" customWidth="1"/>
    <col min="15623" max="15623" width="17.296875" style="129" customWidth="1"/>
    <col min="15624" max="15624" width="3.09765625" style="129" customWidth="1"/>
    <col min="15625" max="15871" width="9.09765625" style="129"/>
    <col min="15872" max="15872" width="4.3984375" style="129" customWidth="1"/>
    <col min="15873" max="15873" width="30.3984375" style="129" customWidth="1"/>
    <col min="15874" max="15874" width="38.296875" style="129" customWidth="1"/>
    <col min="15875" max="15875" width="14.59765625" style="129" bestFit="1" customWidth="1"/>
    <col min="15876" max="15876" width="13.69921875" style="129" customWidth="1"/>
    <col min="15877" max="15877" width="14.59765625" style="129" bestFit="1" customWidth="1"/>
    <col min="15878" max="15878" width="10.69921875" style="129" bestFit="1" customWidth="1"/>
    <col min="15879" max="15879" width="17.296875" style="129" customWidth="1"/>
    <col min="15880" max="15880" width="3.09765625" style="129" customWidth="1"/>
    <col min="15881" max="16127" width="9.09765625" style="129"/>
    <col min="16128" max="16128" width="4.3984375" style="129" customWidth="1"/>
    <col min="16129" max="16129" width="30.3984375" style="129" customWidth="1"/>
    <col min="16130" max="16130" width="38.296875" style="129" customWidth="1"/>
    <col min="16131" max="16131" width="14.59765625" style="129" bestFit="1" customWidth="1"/>
    <col min="16132" max="16132" width="13.69921875" style="129" customWidth="1"/>
    <col min="16133" max="16133" width="14.59765625" style="129" bestFit="1" customWidth="1"/>
    <col min="16134" max="16134" width="10.69921875" style="129" bestFit="1" customWidth="1"/>
    <col min="16135" max="16135" width="17.296875" style="129" customWidth="1"/>
    <col min="16136" max="16136" width="3.09765625" style="129" customWidth="1"/>
    <col min="16137" max="16384" width="9.09765625" style="129"/>
  </cols>
  <sheetData>
    <row r="1" spans="1:8" ht="18.600000000000001" customHeight="1" x14ac:dyDescent="0.35">
      <c r="A1" s="251" t="s">
        <v>0</v>
      </c>
      <c r="B1" s="251"/>
      <c r="C1" s="251"/>
      <c r="D1" s="251"/>
      <c r="E1" s="251"/>
      <c r="F1" s="251"/>
    </row>
    <row r="2" spans="1:8" ht="15.7" customHeight="1" x14ac:dyDescent="0.35">
      <c r="B2" s="130">
        <v>43405</v>
      </c>
    </row>
    <row r="3" spans="1:8" ht="15.7" customHeight="1" x14ac:dyDescent="0.35">
      <c r="B3" s="130"/>
    </row>
    <row r="4" spans="1:8" ht="15" customHeight="1" x14ac:dyDescent="0.35">
      <c r="A4" s="133" t="s">
        <v>262</v>
      </c>
      <c r="C4" s="134" t="s">
        <v>2</v>
      </c>
      <c r="D4" s="134" t="s">
        <v>3</v>
      </c>
      <c r="E4" s="134" t="s">
        <v>4</v>
      </c>
      <c r="F4" s="135" t="s">
        <v>5</v>
      </c>
    </row>
    <row r="5" spans="1:8" ht="14.4" customHeight="1" x14ac:dyDescent="0.35">
      <c r="A5" s="136" t="s">
        <v>6</v>
      </c>
      <c r="B5" s="129" t="s">
        <v>7</v>
      </c>
      <c r="C5" s="137">
        <v>600</v>
      </c>
      <c r="D5" s="137"/>
      <c r="E5" s="137">
        <v>600</v>
      </c>
      <c r="F5" s="132" t="s">
        <v>8</v>
      </c>
    </row>
    <row r="6" spans="1:8" ht="14.4" customHeight="1" x14ac:dyDescent="0.35">
      <c r="A6" s="136" t="s">
        <v>198</v>
      </c>
      <c r="B6" s="129" t="s">
        <v>431</v>
      </c>
      <c r="C6" s="137">
        <v>15.77</v>
      </c>
      <c r="D6" s="137">
        <v>3.16</v>
      </c>
      <c r="E6" s="138">
        <v>18.93</v>
      </c>
      <c r="F6" s="132" t="s">
        <v>8</v>
      </c>
      <c r="G6" s="139"/>
    </row>
    <row r="7" spans="1:8" ht="14.4" customHeight="1" x14ac:dyDescent="0.35">
      <c r="A7" s="136" t="s">
        <v>198</v>
      </c>
      <c r="B7" s="129" t="s">
        <v>431</v>
      </c>
      <c r="C7" s="137">
        <v>43.81</v>
      </c>
      <c r="D7" s="137">
        <v>8.76</v>
      </c>
      <c r="E7" s="138">
        <v>52.57</v>
      </c>
      <c r="F7" s="132" t="s">
        <v>8</v>
      </c>
      <c r="G7" s="139"/>
    </row>
    <row r="8" spans="1:8" ht="14.4" customHeight="1" x14ac:dyDescent="0.35">
      <c r="A8" s="136" t="s">
        <v>17</v>
      </c>
      <c r="B8" s="129" t="s">
        <v>498</v>
      </c>
      <c r="C8" s="140">
        <v>15</v>
      </c>
      <c r="D8" s="140">
        <v>3</v>
      </c>
      <c r="E8" s="140">
        <v>18</v>
      </c>
      <c r="F8" s="132" t="s">
        <v>8</v>
      </c>
      <c r="G8" s="139"/>
    </row>
    <row r="9" spans="1:8" ht="14.4" customHeight="1" x14ac:dyDescent="0.35">
      <c r="A9" s="136" t="s">
        <v>499</v>
      </c>
      <c r="B9" s="129" t="s">
        <v>490</v>
      </c>
      <c r="C9" s="140">
        <v>114.25</v>
      </c>
      <c r="D9" s="140"/>
      <c r="E9" s="140">
        <v>114.25</v>
      </c>
      <c r="F9" s="132">
        <v>203412</v>
      </c>
      <c r="G9" s="139"/>
    </row>
    <row r="10" spans="1:8" ht="12.85" customHeight="1" x14ac:dyDescent="0.35">
      <c r="C10" s="142">
        <f>SUM(C5:C9)</f>
        <v>788.82999999999993</v>
      </c>
      <c r="D10" s="142">
        <f>SUM(D5:D9)</f>
        <v>14.92</v>
      </c>
      <c r="E10" s="142">
        <f>SUM(E5:E9)</f>
        <v>803.75</v>
      </c>
      <c r="H10" s="129" t="s">
        <v>24</v>
      </c>
    </row>
    <row r="11" spans="1:8" ht="12.85" customHeight="1" x14ac:dyDescent="0.35">
      <c r="C11" s="152"/>
      <c r="D11" s="152"/>
      <c r="E11" s="152"/>
    </row>
    <row r="12" spans="1:8" x14ac:dyDescent="0.35">
      <c r="A12" s="133" t="s">
        <v>269</v>
      </c>
      <c r="C12" s="143"/>
      <c r="D12" s="143"/>
      <c r="E12" s="143"/>
    </row>
    <row r="13" spans="1:8" x14ac:dyDescent="0.35">
      <c r="A13" s="129" t="s">
        <v>37</v>
      </c>
      <c r="B13" s="129" t="s">
        <v>38</v>
      </c>
      <c r="C13" s="145">
        <f>15.28+66.09</f>
        <v>81.37</v>
      </c>
      <c r="D13" s="145">
        <f>3.05+13.22</f>
        <v>16.27</v>
      </c>
      <c r="E13" s="145">
        <f>SUM(C13:D13)</f>
        <v>97.64</v>
      </c>
      <c r="F13" s="146" t="s">
        <v>8</v>
      </c>
    </row>
    <row r="14" spans="1:8" x14ac:dyDescent="0.35">
      <c r="A14" s="129" t="s">
        <v>17</v>
      </c>
      <c r="B14" s="129" t="s">
        <v>436</v>
      </c>
      <c r="C14" s="144">
        <v>84</v>
      </c>
      <c r="D14" s="144">
        <v>16.8</v>
      </c>
      <c r="E14" s="144">
        <f>SUM(C14:D14)</f>
        <v>100.8</v>
      </c>
      <c r="F14" s="146" t="s">
        <v>8</v>
      </c>
      <c r="G14" s="139"/>
    </row>
    <row r="15" spans="1:8" x14ac:dyDescent="0.35">
      <c r="A15" s="136" t="s">
        <v>343</v>
      </c>
      <c r="B15" s="129" t="s">
        <v>500</v>
      </c>
      <c r="C15" s="143">
        <v>228.8</v>
      </c>
      <c r="D15" s="143">
        <v>45.76</v>
      </c>
      <c r="E15" s="143">
        <v>274.56</v>
      </c>
      <c r="F15" s="132" t="s">
        <v>8</v>
      </c>
      <c r="G15" s="139"/>
    </row>
    <row r="16" spans="1:8" x14ac:dyDescent="0.35">
      <c r="A16" s="136" t="s">
        <v>138</v>
      </c>
      <c r="B16" s="129" t="s">
        <v>345</v>
      </c>
      <c r="C16" s="143">
        <v>20.170000000000002</v>
      </c>
      <c r="D16" s="143">
        <v>4.03</v>
      </c>
      <c r="E16" s="143">
        <v>24.2</v>
      </c>
      <c r="F16" s="132">
        <v>203416</v>
      </c>
      <c r="G16" s="139"/>
    </row>
    <row r="17" spans="1:7" x14ac:dyDescent="0.35">
      <c r="A17" s="136" t="s">
        <v>501</v>
      </c>
      <c r="B17" s="129" t="s">
        <v>447</v>
      </c>
      <c r="C17" s="143">
        <v>52.95</v>
      </c>
      <c r="D17" s="143">
        <v>10.6</v>
      </c>
      <c r="E17" s="143">
        <v>63.55</v>
      </c>
      <c r="F17" s="132">
        <v>203413</v>
      </c>
      <c r="G17" s="139"/>
    </row>
    <row r="18" spans="1:7" x14ac:dyDescent="0.35">
      <c r="A18" s="136" t="s">
        <v>146</v>
      </c>
      <c r="B18" s="129" t="s">
        <v>502</v>
      </c>
      <c r="C18" s="143">
        <v>5.4</v>
      </c>
      <c r="D18" s="143"/>
      <c r="E18" s="143">
        <v>5.4</v>
      </c>
      <c r="F18" s="132" t="s">
        <v>131</v>
      </c>
      <c r="G18" s="139"/>
    </row>
    <row r="19" spans="1:7" x14ac:dyDescent="0.35">
      <c r="A19" s="136" t="s">
        <v>146</v>
      </c>
      <c r="B19" s="129" t="s">
        <v>503</v>
      </c>
      <c r="C19" s="143">
        <v>17.2</v>
      </c>
      <c r="D19" s="143"/>
      <c r="E19" s="143">
        <v>17.2</v>
      </c>
      <c r="F19" s="132" t="s">
        <v>131</v>
      </c>
      <c r="G19" s="139"/>
    </row>
    <row r="20" spans="1:7" x14ac:dyDescent="0.35">
      <c r="A20" s="136" t="s">
        <v>13</v>
      </c>
      <c r="B20" s="129" t="s">
        <v>503</v>
      </c>
      <c r="C20" s="143">
        <v>13.97</v>
      </c>
      <c r="D20" s="143">
        <v>2.79</v>
      </c>
      <c r="E20" s="143">
        <v>16.760000000000002</v>
      </c>
      <c r="F20" s="132">
        <v>203414</v>
      </c>
      <c r="G20" s="139"/>
    </row>
    <row r="21" spans="1:7" x14ac:dyDescent="0.35">
      <c r="A21" s="136" t="s">
        <v>141</v>
      </c>
      <c r="B21" s="129" t="s">
        <v>142</v>
      </c>
      <c r="C21" s="143">
        <v>75.5</v>
      </c>
      <c r="D21" s="143"/>
      <c r="E21" s="143">
        <v>75.5</v>
      </c>
      <c r="F21" s="132">
        <v>108827</v>
      </c>
      <c r="G21" s="139"/>
    </row>
    <row r="22" spans="1:7" x14ac:dyDescent="0.35">
      <c r="C22" s="142">
        <f>SUM(C13:C21)</f>
        <v>579.36</v>
      </c>
      <c r="D22" s="142">
        <f>SUM(D13:D21)</f>
        <v>96.25</v>
      </c>
      <c r="E22" s="142">
        <f>SUM(E13:E21)</f>
        <v>675.61</v>
      </c>
      <c r="G22" s="139"/>
    </row>
    <row r="23" spans="1:7" x14ac:dyDescent="0.35">
      <c r="C23" s="152"/>
      <c r="D23" s="152"/>
      <c r="E23" s="152"/>
      <c r="G23" s="139"/>
    </row>
    <row r="24" spans="1:7" x14ac:dyDescent="0.35">
      <c r="A24" s="133" t="s">
        <v>287</v>
      </c>
      <c r="C24" s="143"/>
      <c r="D24" s="143"/>
      <c r="E24" s="143"/>
    </row>
    <row r="25" spans="1:7" x14ac:dyDescent="0.35">
      <c r="A25" s="136" t="s">
        <v>6</v>
      </c>
      <c r="B25" s="129" t="s">
        <v>7</v>
      </c>
      <c r="C25" s="143">
        <v>456</v>
      </c>
      <c r="D25" s="143"/>
      <c r="E25" s="143">
        <v>456</v>
      </c>
      <c r="F25" s="132" t="s">
        <v>8</v>
      </c>
    </row>
    <row r="26" spans="1:7" x14ac:dyDescent="0.35">
      <c r="A26" s="136" t="s">
        <v>198</v>
      </c>
      <c r="B26" s="129" t="s">
        <v>448</v>
      </c>
      <c r="C26" s="143">
        <v>70.58</v>
      </c>
      <c r="D26" s="143">
        <v>14.12</v>
      </c>
      <c r="E26" s="147">
        <v>84.7</v>
      </c>
      <c r="F26" s="132" t="s">
        <v>8</v>
      </c>
    </row>
    <row r="27" spans="1:7" x14ac:dyDescent="0.35">
      <c r="A27" s="136" t="s">
        <v>141</v>
      </c>
      <c r="B27" s="148" t="s">
        <v>142</v>
      </c>
      <c r="C27" s="144">
        <v>46.45</v>
      </c>
      <c r="D27" s="144"/>
      <c r="E27" s="144">
        <v>46.45</v>
      </c>
      <c r="F27" s="132">
        <v>203417</v>
      </c>
    </row>
    <row r="28" spans="1:7" x14ac:dyDescent="0.35">
      <c r="A28" s="136" t="s">
        <v>146</v>
      </c>
      <c r="B28" s="148" t="s">
        <v>504</v>
      </c>
      <c r="C28" s="144">
        <v>4.57</v>
      </c>
      <c r="D28" s="144">
        <v>0.92</v>
      </c>
      <c r="E28" s="144">
        <v>5.49</v>
      </c>
      <c r="F28" s="132" t="s">
        <v>131</v>
      </c>
    </row>
    <row r="29" spans="1:7" x14ac:dyDescent="0.35">
      <c r="A29" s="136" t="s">
        <v>146</v>
      </c>
      <c r="B29" s="148" t="s">
        <v>505</v>
      </c>
      <c r="C29" s="144">
        <v>45.82</v>
      </c>
      <c r="D29" s="144">
        <v>9.17</v>
      </c>
      <c r="E29" s="144">
        <v>54.99</v>
      </c>
      <c r="F29" s="132" t="s">
        <v>131</v>
      </c>
    </row>
    <row r="30" spans="1:7" x14ac:dyDescent="0.35">
      <c r="A30" s="136" t="s">
        <v>146</v>
      </c>
      <c r="B30" s="148" t="s">
        <v>506</v>
      </c>
      <c r="C30" s="144">
        <v>8.07</v>
      </c>
      <c r="D30" s="144">
        <v>1.62</v>
      </c>
      <c r="E30" s="144">
        <f>SUM(C30:D30)</f>
        <v>9.6900000000000013</v>
      </c>
      <c r="F30" s="132" t="s">
        <v>131</v>
      </c>
    </row>
    <row r="31" spans="1:7" x14ac:dyDescent="0.35">
      <c r="A31" s="136" t="s">
        <v>146</v>
      </c>
      <c r="B31" s="148" t="s">
        <v>507</v>
      </c>
      <c r="C31" s="144">
        <v>18.39</v>
      </c>
      <c r="D31" s="144">
        <v>3.69</v>
      </c>
      <c r="E31" s="144">
        <v>22.08</v>
      </c>
      <c r="F31" s="132" t="s">
        <v>131</v>
      </c>
    </row>
    <row r="32" spans="1:7" x14ac:dyDescent="0.35">
      <c r="A32" s="136" t="s">
        <v>146</v>
      </c>
      <c r="B32" s="148" t="s">
        <v>504</v>
      </c>
      <c r="C32" s="144">
        <v>3.76</v>
      </c>
      <c r="D32" s="144">
        <v>0.75</v>
      </c>
      <c r="E32" s="144">
        <v>4.51</v>
      </c>
      <c r="F32" s="132" t="s">
        <v>131</v>
      </c>
    </row>
    <row r="33" spans="1:7" x14ac:dyDescent="0.35">
      <c r="A33" s="136" t="s">
        <v>146</v>
      </c>
      <c r="B33" s="148" t="s">
        <v>508</v>
      </c>
      <c r="C33" s="144">
        <v>34.979999999999997</v>
      </c>
      <c r="D33" s="144"/>
      <c r="E33" s="144">
        <v>34.979999999999997</v>
      </c>
      <c r="F33" s="132" t="s">
        <v>131</v>
      </c>
    </row>
    <row r="34" spans="1:7" x14ac:dyDescent="0.35">
      <c r="A34" s="136" t="s">
        <v>146</v>
      </c>
      <c r="B34" s="148" t="s">
        <v>509</v>
      </c>
      <c r="C34" s="144">
        <v>69.989999999999995</v>
      </c>
      <c r="D34" s="144"/>
      <c r="E34" s="144">
        <v>69.989999999999995</v>
      </c>
      <c r="F34" s="132" t="s">
        <v>131</v>
      </c>
    </row>
    <row r="35" spans="1:7" x14ac:dyDescent="0.35">
      <c r="A35" s="136" t="s">
        <v>323</v>
      </c>
      <c r="B35" s="148" t="s">
        <v>510</v>
      </c>
      <c r="C35" s="144">
        <v>87</v>
      </c>
      <c r="D35" s="144">
        <v>17.399999999999999</v>
      </c>
      <c r="E35" s="144">
        <v>104.4</v>
      </c>
      <c r="F35" s="132">
        <v>203415</v>
      </c>
    </row>
    <row r="36" spans="1:7" x14ac:dyDescent="0.35">
      <c r="A36" s="136" t="s">
        <v>151</v>
      </c>
      <c r="B36" s="148" t="s">
        <v>511</v>
      </c>
      <c r="C36" s="144">
        <v>109.5</v>
      </c>
      <c r="D36" s="144">
        <v>21.9</v>
      </c>
      <c r="E36" s="144">
        <v>131.4</v>
      </c>
      <c r="F36" s="132">
        <v>203418</v>
      </c>
    </row>
    <row r="37" spans="1:7" x14ac:dyDescent="0.35">
      <c r="A37" s="136" t="s">
        <v>302</v>
      </c>
      <c r="B37" s="148" t="s">
        <v>213</v>
      </c>
      <c r="C37" s="144">
        <v>5.82</v>
      </c>
      <c r="D37" s="144">
        <v>1.1599999999999999</v>
      </c>
      <c r="E37" s="144">
        <v>6.98</v>
      </c>
      <c r="F37" s="132">
        <v>203414</v>
      </c>
    </row>
    <row r="38" spans="1:7" x14ac:dyDescent="0.35">
      <c r="A38" s="149"/>
      <c r="B38" s="150"/>
      <c r="C38" s="142">
        <f>SUM(C25:C37)</f>
        <v>960.93000000000029</v>
      </c>
      <c r="D38" s="142">
        <f>SUM(D25:D37)</f>
        <v>70.72999999999999</v>
      </c>
      <c r="E38" s="142">
        <f>SUM(E25:E37)</f>
        <v>1031.6600000000003</v>
      </c>
      <c r="F38" s="151"/>
    </row>
    <row r="39" spans="1:7" x14ac:dyDescent="0.35">
      <c r="A39" s="149"/>
      <c r="B39" s="150"/>
      <c r="C39" s="152"/>
      <c r="D39" s="152"/>
      <c r="E39" s="152"/>
      <c r="F39" s="151"/>
    </row>
    <row r="40" spans="1:7" x14ac:dyDescent="0.35">
      <c r="A40" s="133" t="s">
        <v>292</v>
      </c>
      <c r="C40" s="143"/>
      <c r="D40" s="143"/>
      <c r="E40" s="143"/>
      <c r="G40" s="139"/>
    </row>
    <row r="41" spans="1:7" x14ac:dyDescent="0.35">
      <c r="A41" s="136" t="s">
        <v>6</v>
      </c>
      <c r="B41" s="129" t="s">
        <v>7</v>
      </c>
      <c r="C41" s="143">
        <v>187</v>
      </c>
      <c r="D41" s="143"/>
      <c r="E41" s="143">
        <v>187</v>
      </c>
      <c r="F41" s="132" t="s">
        <v>8</v>
      </c>
    </row>
    <row r="42" spans="1:7" x14ac:dyDescent="0.35">
      <c r="A42" s="136" t="s">
        <v>198</v>
      </c>
      <c r="B42" s="129" t="s">
        <v>448</v>
      </c>
      <c r="C42" s="140">
        <v>70.58</v>
      </c>
      <c r="D42" s="140">
        <v>14.12</v>
      </c>
      <c r="E42" s="140">
        <v>84.7</v>
      </c>
      <c r="F42" s="132" t="s">
        <v>8</v>
      </c>
      <c r="G42" s="139"/>
    </row>
    <row r="43" spans="1:7" x14ac:dyDescent="0.35">
      <c r="A43" s="129" t="s">
        <v>228</v>
      </c>
      <c r="B43" s="129" t="s">
        <v>459</v>
      </c>
      <c r="C43" s="131">
        <v>72.31</v>
      </c>
      <c r="D43" s="131">
        <v>3.62</v>
      </c>
      <c r="E43" s="131">
        <v>75.930000000000007</v>
      </c>
      <c r="F43" s="132">
        <v>203419</v>
      </c>
      <c r="G43" s="139"/>
    </row>
    <row r="44" spans="1:7" x14ac:dyDescent="0.35">
      <c r="A44" s="129" t="s">
        <v>404</v>
      </c>
      <c r="B44" s="129" t="s">
        <v>512</v>
      </c>
      <c r="C44" s="131">
        <v>35</v>
      </c>
      <c r="D44" s="131">
        <v>7</v>
      </c>
      <c r="E44" s="131">
        <v>42</v>
      </c>
      <c r="F44" s="132">
        <v>203420</v>
      </c>
      <c r="G44" s="139"/>
    </row>
    <row r="45" spans="1:7" x14ac:dyDescent="0.35">
      <c r="A45" s="129" t="s">
        <v>404</v>
      </c>
      <c r="B45" s="129" t="s">
        <v>513</v>
      </c>
      <c r="C45" s="131">
        <v>35</v>
      </c>
      <c r="D45" s="131">
        <v>7</v>
      </c>
      <c r="E45" s="131">
        <v>42</v>
      </c>
      <c r="F45" s="132">
        <v>203420</v>
      </c>
      <c r="G45" s="139"/>
    </row>
    <row r="46" spans="1:7" x14ac:dyDescent="0.35">
      <c r="A46" s="129" t="s">
        <v>384</v>
      </c>
      <c r="B46" s="129" t="s">
        <v>514</v>
      </c>
      <c r="C46" s="131">
        <v>520</v>
      </c>
      <c r="D46" s="131">
        <v>104</v>
      </c>
      <c r="E46" s="131">
        <v>624</v>
      </c>
      <c r="F46" s="132">
        <v>108821</v>
      </c>
      <c r="G46" s="139"/>
    </row>
    <row r="47" spans="1:7" x14ac:dyDescent="0.35">
      <c r="A47" s="154"/>
      <c r="B47" s="149"/>
      <c r="C47" s="142">
        <f>SUM(C41:C46)</f>
        <v>919.89</v>
      </c>
      <c r="D47" s="142">
        <f>SUM(D41:D46)</f>
        <v>135.74</v>
      </c>
      <c r="E47" s="142">
        <f>SUM(E41:E46)</f>
        <v>1055.6300000000001</v>
      </c>
      <c r="G47" s="139"/>
    </row>
    <row r="48" spans="1:7" x14ac:dyDescent="0.35">
      <c r="A48" s="154"/>
      <c r="B48" s="149"/>
      <c r="C48" s="152"/>
      <c r="D48" s="152"/>
      <c r="E48" s="152"/>
      <c r="G48" s="139"/>
    </row>
    <row r="49" spans="1:7" x14ac:dyDescent="0.35">
      <c r="A49" s="133" t="s">
        <v>298</v>
      </c>
      <c r="C49" s="152"/>
      <c r="D49" s="152"/>
      <c r="E49" s="152"/>
      <c r="G49" s="139"/>
    </row>
    <row r="50" spans="1:7" x14ac:dyDescent="0.35">
      <c r="A50" s="136" t="s">
        <v>515</v>
      </c>
      <c r="B50" s="129" t="s">
        <v>516</v>
      </c>
      <c r="C50" s="152">
        <v>750</v>
      </c>
      <c r="D50" s="152">
        <v>150</v>
      </c>
      <c r="E50" s="152">
        <v>900</v>
      </c>
      <c r="F50" s="132">
        <v>108823</v>
      </c>
      <c r="G50" s="139"/>
    </row>
    <row r="51" spans="1:7" x14ac:dyDescent="0.35">
      <c r="A51" s="136" t="s">
        <v>517</v>
      </c>
      <c r="B51" s="129" t="s">
        <v>518</v>
      </c>
      <c r="C51" s="152">
        <v>38.46</v>
      </c>
      <c r="D51" s="152"/>
      <c r="E51" s="152">
        <v>38.46</v>
      </c>
      <c r="F51" s="132">
        <v>108824</v>
      </c>
      <c r="G51" s="139"/>
    </row>
    <row r="52" spans="1:7" x14ac:dyDescent="0.35">
      <c r="A52" s="133"/>
      <c r="C52" s="142">
        <f>SUM(C50:C51)</f>
        <v>788.46</v>
      </c>
      <c r="D52" s="142">
        <f>SUM(D50:D51)</f>
        <v>150</v>
      </c>
      <c r="E52" s="142">
        <f>SUM(E50:E51)</f>
        <v>938.46</v>
      </c>
      <c r="G52" s="139"/>
    </row>
    <row r="53" spans="1:7" x14ac:dyDescent="0.35">
      <c r="A53" s="133"/>
      <c r="C53" s="152"/>
      <c r="D53" s="152"/>
      <c r="E53" s="152"/>
      <c r="G53" s="139"/>
    </row>
    <row r="54" spans="1:7" x14ac:dyDescent="0.35">
      <c r="A54" s="252" t="s">
        <v>519</v>
      </c>
      <c r="B54" s="253"/>
      <c r="C54" s="152"/>
      <c r="D54" s="152"/>
      <c r="E54" s="152"/>
      <c r="G54" s="139"/>
    </row>
    <row r="55" spans="1:7" x14ac:dyDescent="0.35">
      <c r="A55" s="136" t="s">
        <v>520</v>
      </c>
      <c r="B55" s="136" t="s">
        <v>521</v>
      </c>
      <c r="C55" s="152">
        <v>22097.55</v>
      </c>
      <c r="D55" s="152">
        <v>4419.51</v>
      </c>
      <c r="E55" s="152">
        <v>26517.06</v>
      </c>
      <c r="F55" s="132">
        <v>203411</v>
      </c>
      <c r="G55" s="139"/>
    </row>
    <row r="56" spans="1:7" x14ac:dyDescent="0.35">
      <c r="A56" s="136" t="s">
        <v>522</v>
      </c>
      <c r="B56" s="136" t="s">
        <v>523</v>
      </c>
      <c r="C56" s="152">
        <v>938.65</v>
      </c>
      <c r="D56" s="152">
        <v>187.73</v>
      </c>
      <c r="E56" s="152">
        <v>1126.3800000000001</v>
      </c>
      <c r="F56" s="132">
        <v>108822</v>
      </c>
      <c r="G56" s="139"/>
    </row>
    <row r="57" spans="1:7" x14ac:dyDescent="0.35">
      <c r="C57" s="142">
        <f>SUM(C54:C56)</f>
        <v>23036.2</v>
      </c>
      <c r="D57" s="142">
        <f>SUM(D54:D56)</f>
        <v>4607.24</v>
      </c>
      <c r="E57" s="142">
        <f>SUM(E54:E56)</f>
        <v>27643.440000000002</v>
      </c>
    </row>
    <row r="58" spans="1:7" x14ac:dyDescent="0.35">
      <c r="A58" s="136"/>
      <c r="C58" s="152"/>
      <c r="D58" s="152"/>
      <c r="E58" s="152"/>
    </row>
    <row r="59" spans="1:7" x14ac:dyDescent="0.35">
      <c r="A59" s="133" t="s">
        <v>300</v>
      </c>
      <c r="B59" s="136"/>
      <c r="C59" s="143"/>
      <c r="D59" s="143"/>
      <c r="E59" s="143"/>
    </row>
    <row r="60" spans="1:7" x14ac:dyDescent="0.35">
      <c r="A60" s="136" t="s">
        <v>6</v>
      </c>
      <c r="B60" s="136" t="s">
        <v>7</v>
      </c>
      <c r="C60" s="143">
        <v>540</v>
      </c>
      <c r="D60" s="143"/>
      <c r="E60" s="143">
        <v>540</v>
      </c>
      <c r="F60" s="132" t="s">
        <v>8</v>
      </c>
      <c r="G60" s="139"/>
    </row>
    <row r="61" spans="1:7" x14ac:dyDescent="0.35">
      <c r="A61" s="136" t="s">
        <v>198</v>
      </c>
      <c r="B61" s="136" t="s">
        <v>469</v>
      </c>
      <c r="C61" s="143">
        <v>15.76</v>
      </c>
      <c r="D61" s="143">
        <v>3.15</v>
      </c>
      <c r="E61" s="143">
        <v>18.91</v>
      </c>
      <c r="F61" s="132" t="s">
        <v>8</v>
      </c>
      <c r="G61" s="139"/>
    </row>
    <row r="62" spans="1:7" x14ac:dyDescent="0.35">
      <c r="A62" s="136" t="s">
        <v>198</v>
      </c>
      <c r="B62" s="136" t="s">
        <v>469</v>
      </c>
      <c r="C62" s="143">
        <v>43.8</v>
      </c>
      <c r="D62" s="143">
        <v>8.76</v>
      </c>
      <c r="E62" s="143">
        <v>52.56</v>
      </c>
      <c r="F62" s="132" t="s">
        <v>8</v>
      </c>
      <c r="G62" s="139"/>
    </row>
    <row r="63" spans="1:7" x14ac:dyDescent="0.35">
      <c r="A63" s="136" t="s">
        <v>80</v>
      </c>
      <c r="B63" s="136" t="s">
        <v>462</v>
      </c>
      <c r="C63" s="143">
        <v>410</v>
      </c>
      <c r="D63" s="143">
        <v>82</v>
      </c>
      <c r="E63" s="157">
        <v>492</v>
      </c>
      <c r="F63" s="132">
        <v>108821</v>
      </c>
    </row>
    <row r="64" spans="1:7" x14ac:dyDescent="0.35">
      <c r="A64" s="136" t="s">
        <v>302</v>
      </c>
      <c r="B64" s="136" t="s">
        <v>524</v>
      </c>
      <c r="C64" s="143">
        <v>35.86</v>
      </c>
      <c r="D64" s="143">
        <v>7.17</v>
      </c>
      <c r="E64" s="157">
        <v>43.03</v>
      </c>
      <c r="F64" s="132">
        <v>203414</v>
      </c>
    </row>
    <row r="65" spans="1:7" x14ac:dyDescent="0.35">
      <c r="C65" s="142">
        <f>SUM(C60:C64)</f>
        <v>1045.4199999999998</v>
      </c>
      <c r="D65" s="142">
        <f>SUM(D60:D64)</f>
        <v>101.08</v>
      </c>
      <c r="E65" s="142">
        <f>SUM(E60:E64)</f>
        <v>1146.5</v>
      </c>
    </row>
    <row r="66" spans="1:7" x14ac:dyDescent="0.35">
      <c r="C66" s="152"/>
      <c r="D66" s="152"/>
      <c r="E66" s="152"/>
    </row>
    <row r="67" spans="1:7" x14ac:dyDescent="0.35">
      <c r="A67" s="133" t="s">
        <v>304</v>
      </c>
      <c r="C67" s="143"/>
      <c r="D67" s="143"/>
      <c r="E67" s="143"/>
    </row>
    <row r="68" spans="1:7" x14ac:dyDescent="0.35">
      <c r="A68" s="136" t="s">
        <v>6</v>
      </c>
      <c r="B68" s="129" t="s">
        <v>7</v>
      </c>
      <c r="C68" s="143">
        <v>178</v>
      </c>
      <c r="D68" s="143"/>
      <c r="E68" s="143">
        <v>178</v>
      </c>
      <c r="F68" s="132" t="s">
        <v>8</v>
      </c>
    </row>
    <row r="69" spans="1:7" x14ac:dyDescent="0.35">
      <c r="A69" s="136" t="s">
        <v>6</v>
      </c>
      <c r="B69" s="129" t="s">
        <v>7</v>
      </c>
      <c r="C69" s="143">
        <v>106</v>
      </c>
      <c r="D69" s="143"/>
      <c r="E69" s="143">
        <v>106</v>
      </c>
      <c r="F69" s="132" t="s">
        <v>8</v>
      </c>
    </row>
    <row r="70" spans="1:7" x14ac:dyDescent="0.35">
      <c r="A70" s="136" t="s">
        <v>6</v>
      </c>
      <c r="B70" s="129" t="s">
        <v>7</v>
      </c>
      <c r="C70" s="143">
        <v>293</v>
      </c>
      <c r="D70" s="143"/>
      <c r="E70" s="143">
        <v>293</v>
      </c>
      <c r="F70" s="132" t="s">
        <v>8</v>
      </c>
    </row>
    <row r="71" spans="1:7" x14ac:dyDescent="0.35">
      <c r="A71" s="136" t="s">
        <v>17</v>
      </c>
      <c r="B71" s="129" t="s">
        <v>248</v>
      </c>
      <c r="C71" s="140">
        <v>25.41</v>
      </c>
      <c r="D71" s="140">
        <v>5.08</v>
      </c>
      <c r="E71" s="140">
        <v>30.49</v>
      </c>
      <c r="F71" s="132" t="s">
        <v>8</v>
      </c>
    </row>
    <row r="72" spans="1:7" x14ac:dyDescent="0.35">
      <c r="A72" s="136" t="s">
        <v>171</v>
      </c>
      <c r="B72" s="129" t="s">
        <v>448</v>
      </c>
      <c r="C72" s="140">
        <v>384.12</v>
      </c>
      <c r="D72" s="140">
        <v>76.819999999999993</v>
      </c>
      <c r="E72" s="140">
        <v>460.94</v>
      </c>
      <c r="F72" s="132" t="s">
        <v>8</v>
      </c>
    </row>
    <row r="73" spans="1:7" x14ac:dyDescent="0.35">
      <c r="A73" s="136" t="s">
        <v>343</v>
      </c>
      <c r="B73" s="129" t="s">
        <v>360</v>
      </c>
      <c r="C73" s="140">
        <v>28.6</v>
      </c>
      <c r="D73" s="140">
        <v>5.72</v>
      </c>
      <c r="E73" s="140">
        <v>34.32</v>
      </c>
      <c r="F73" s="132" t="s">
        <v>8</v>
      </c>
      <c r="G73" s="139"/>
    </row>
    <row r="74" spans="1:7" x14ac:dyDescent="0.35">
      <c r="A74" s="154"/>
      <c r="B74" s="149"/>
      <c r="C74" s="142">
        <f>SUM(C68:C73)</f>
        <v>1015.13</v>
      </c>
      <c r="D74" s="142">
        <f>SUM(D68:D73)</f>
        <v>87.61999999999999</v>
      </c>
      <c r="E74" s="142">
        <f>SUM(E68:E73)</f>
        <v>1102.75</v>
      </c>
      <c r="G74" s="139"/>
    </row>
    <row r="75" spans="1:7" x14ac:dyDescent="0.35">
      <c r="A75" s="154"/>
      <c r="B75" s="149"/>
      <c r="C75" s="152"/>
      <c r="D75" s="152"/>
      <c r="E75" s="152"/>
      <c r="G75" s="139"/>
    </row>
    <row r="76" spans="1:7" x14ac:dyDescent="0.35">
      <c r="A76" s="158" t="s">
        <v>309</v>
      </c>
      <c r="B76" s="149"/>
      <c r="C76" s="152"/>
      <c r="D76" s="152"/>
      <c r="E76" s="152"/>
    </row>
    <row r="77" spans="1:7" x14ac:dyDescent="0.35">
      <c r="A77" s="154" t="s">
        <v>191</v>
      </c>
      <c r="B77" s="148" t="s">
        <v>525</v>
      </c>
      <c r="C77" s="152">
        <v>313.33</v>
      </c>
      <c r="D77" s="152">
        <v>62.67</v>
      </c>
      <c r="E77" s="152">
        <v>376</v>
      </c>
      <c r="F77" s="132">
        <v>108825</v>
      </c>
    </row>
    <row r="78" spans="1:7" x14ac:dyDescent="0.35">
      <c r="A78" s="154" t="s">
        <v>191</v>
      </c>
      <c r="B78" s="148" t="s">
        <v>526</v>
      </c>
      <c r="C78" s="152">
        <v>2650</v>
      </c>
      <c r="D78" s="152">
        <v>530</v>
      </c>
      <c r="E78" s="152">
        <v>3180</v>
      </c>
      <c r="F78" s="132">
        <v>108825</v>
      </c>
    </row>
    <row r="79" spans="1:7" x14ac:dyDescent="0.35">
      <c r="A79" s="154"/>
      <c r="B79" s="149"/>
      <c r="C79" s="142">
        <f>SUM(C77:C78)</f>
        <v>2963.33</v>
      </c>
      <c r="D79" s="142">
        <f>SUM(D77:D78)</f>
        <v>592.66999999999996</v>
      </c>
      <c r="E79" s="142">
        <f>SUM(E77:E78)</f>
        <v>3556</v>
      </c>
    </row>
    <row r="80" spans="1:7" x14ac:dyDescent="0.35">
      <c r="A80" s="133"/>
      <c r="B80" s="150"/>
      <c r="C80" s="152"/>
      <c r="D80" s="152"/>
      <c r="E80" s="152"/>
    </row>
    <row r="81" spans="1:6" x14ac:dyDescent="0.35">
      <c r="A81" s="133" t="s">
        <v>418</v>
      </c>
      <c r="B81" s="150"/>
      <c r="C81" s="152"/>
      <c r="D81" s="152"/>
      <c r="E81" s="152"/>
    </row>
    <row r="82" spans="1:6" x14ac:dyDescent="0.35">
      <c r="A82" s="136" t="s">
        <v>527</v>
      </c>
      <c r="B82" s="149" t="s">
        <v>528</v>
      </c>
      <c r="C82" s="152">
        <v>20.7</v>
      </c>
      <c r="D82" s="152"/>
      <c r="E82" s="152">
        <v>20.7</v>
      </c>
      <c r="F82" s="132">
        <v>108826</v>
      </c>
    </row>
    <row r="83" spans="1:6" x14ac:dyDescent="0.35">
      <c r="A83" s="133"/>
      <c r="B83" s="150"/>
      <c r="C83" s="142">
        <f>SUM(C82:C82)</f>
        <v>20.7</v>
      </c>
      <c r="D83" s="142">
        <f>SUM(D82:D82)</f>
        <v>0</v>
      </c>
      <c r="E83" s="142">
        <f>SUM(E82:E82)</f>
        <v>20.7</v>
      </c>
    </row>
    <row r="84" spans="1:6" x14ac:dyDescent="0.35">
      <c r="A84" s="133"/>
      <c r="B84" s="150"/>
      <c r="C84" s="152"/>
      <c r="D84" s="152"/>
      <c r="E84" s="152"/>
    </row>
    <row r="85" spans="1:6" x14ac:dyDescent="0.35">
      <c r="A85" s="133"/>
      <c r="B85" s="150"/>
      <c r="C85" s="152"/>
      <c r="D85" s="152"/>
      <c r="E85" s="152"/>
    </row>
    <row r="86" spans="1:6" x14ac:dyDescent="0.35">
      <c r="A86" s="159" t="s">
        <v>313</v>
      </c>
      <c r="B86" s="159"/>
      <c r="C86" s="143"/>
      <c r="D86" s="143"/>
      <c r="E86" s="143"/>
    </row>
    <row r="87" spans="1:6" x14ac:dyDescent="0.35">
      <c r="A87" s="160" t="s">
        <v>529</v>
      </c>
      <c r="B87" s="160" t="s">
        <v>500</v>
      </c>
      <c r="C87" s="143">
        <v>28.6</v>
      </c>
      <c r="D87" s="143">
        <v>5.72</v>
      </c>
      <c r="E87" s="143">
        <v>34.32</v>
      </c>
      <c r="F87" s="132" t="s">
        <v>8</v>
      </c>
    </row>
    <row r="88" spans="1:6" x14ac:dyDescent="0.35">
      <c r="A88" s="160" t="s">
        <v>102</v>
      </c>
      <c r="B88" s="161" t="s">
        <v>258</v>
      </c>
      <c r="C88" s="143">
        <v>21.65</v>
      </c>
      <c r="D88" s="143">
        <v>4.33</v>
      </c>
      <c r="E88" s="143">
        <v>25.98</v>
      </c>
      <c r="F88" s="132" t="s">
        <v>8</v>
      </c>
    </row>
    <row r="89" spans="1:6" x14ac:dyDescent="0.35">
      <c r="C89" s="142">
        <f>SUM(C87:C88)</f>
        <v>50.25</v>
      </c>
      <c r="D89" s="142">
        <f>SUM(D87:D88)</f>
        <v>10.050000000000001</v>
      </c>
      <c r="E89" s="142">
        <f>SUM(E87:E88)</f>
        <v>60.3</v>
      </c>
    </row>
    <row r="90" spans="1:6" x14ac:dyDescent="0.35">
      <c r="C90" s="152"/>
      <c r="D90" s="152"/>
      <c r="E90" s="152"/>
    </row>
    <row r="91" spans="1:6" x14ac:dyDescent="0.35">
      <c r="B91" s="167" t="s">
        <v>112</v>
      </c>
      <c r="C91" s="142">
        <f>C10+C22+C38+C47+C52+C57+C65+C74+C79+C83+C89</f>
        <v>32168.500000000004</v>
      </c>
      <c r="D91" s="142">
        <f>D10+D22+D38+D47+D52+D57+D65+D74+D79+D83+D89</f>
        <v>5866.3</v>
      </c>
      <c r="E91" s="142">
        <f>E10+E22+E38+E47+E52+E57+E65+E74+E79+E83+E89</f>
        <v>38034.800000000003</v>
      </c>
    </row>
    <row r="92" spans="1:6" x14ac:dyDescent="0.35">
      <c r="B92" s="168"/>
      <c r="C92" s="152"/>
      <c r="D92" s="152"/>
      <c r="E92" s="152"/>
    </row>
    <row r="93" spans="1:6" x14ac:dyDescent="0.35">
      <c r="A93" s="129" t="s">
        <v>530</v>
      </c>
      <c r="B93" s="164" t="s">
        <v>531</v>
      </c>
      <c r="C93" s="152">
        <v>100</v>
      </c>
      <c r="D93" s="152" t="s">
        <v>186</v>
      </c>
      <c r="E93" s="186">
        <v>100182</v>
      </c>
    </row>
    <row r="94" spans="1:6" x14ac:dyDescent="0.35">
      <c r="B94" s="168"/>
      <c r="C94" s="152"/>
      <c r="D94" s="152"/>
      <c r="E94" s="152"/>
    </row>
    <row r="95" spans="1:6" x14ac:dyDescent="0.35">
      <c r="A95" s="169"/>
      <c r="B95" s="168"/>
      <c r="C95" s="152"/>
      <c r="D95" s="152"/>
      <c r="E95" s="152"/>
    </row>
    <row r="96" spans="1:6" x14ac:dyDescent="0.35">
      <c r="A96" s="136"/>
      <c r="C96" s="144"/>
    </row>
    <row r="97" spans="1:3" x14ac:dyDescent="0.35">
      <c r="A97" s="170"/>
      <c r="C97" s="144"/>
    </row>
    <row r="98" spans="1:3" x14ac:dyDescent="0.35">
      <c r="A98" s="169"/>
      <c r="B98" s="171"/>
      <c r="C98" s="144"/>
    </row>
    <row r="99" spans="1:3" x14ac:dyDescent="0.35">
      <c r="A99" s="169"/>
      <c r="B99" s="171"/>
      <c r="C99" s="144"/>
    </row>
    <row r="100" spans="1:3" x14ac:dyDescent="0.35">
      <c r="A100" s="169"/>
      <c r="B100" s="171"/>
      <c r="C100" s="144"/>
    </row>
    <row r="101" spans="1:3" x14ac:dyDescent="0.35">
      <c r="A101" s="169"/>
      <c r="B101" s="171"/>
      <c r="C101" s="144"/>
    </row>
    <row r="102" spans="1:3" x14ac:dyDescent="0.35">
      <c r="A102" s="169"/>
      <c r="B102" s="171"/>
      <c r="C102" s="144"/>
    </row>
    <row r="103" spans="1:3" x14ac:dyDescent="0.35">
      <c r="A103" s="172"/>
    </row>
  </sheetData>
  <mergeCells count="2">
    <mergeCell ref="A1:F1"/>
    <mergeCell ref="A54:B5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9" sqref="B9"/>
    </sheetView>
  </sheetViews>
  <sheetFormatPr defaultColWidth="8.8984375" defaultRowHeight="16.149999999999999" x14ac:dyDescent="0.35"/>
  <cols>
    <col min="1" max="1" width="30.3984375" style="129" customWidth="1"/>
    <col min="2" max="2" width="37.69921875" style="129" customWidth="1"/>
    <col min="3" max="3" width="14.59765625" style="131" bestFit="1" customWidth="1"/>
    <col min="4" max="4" width="10.69921875" style="131" customWidth="1"/>
    <col min="5" max="5" width="14.59765625" style="131" bestFit="1" customWidth="1"/>
    <col min="6" max="6" width="10.69921875" style="132" bestFit="1" customWidth="1"/>
    <col min="7" max="7" width="17.296875" style="128" customWidth="1"/>
    <col min="8" max="8" width="3.09765625" style="129" customWidth="1"/>
    <col min="9" max="255" width="8.8984375" style="129"/>
    <col min="256" max="256" width="4.3984375" style="129" customWidth="1"/>
    <col min="257" max="257" width="30.3984375" style="129" customWidth="1"/>
    <col min="258" max="258" width="37.69921875" style="129" customWidth="1"/>
    <col min="259" max="259" width="14.59765625" style="129" bestFit="1" customWidth="1"/>
    <col min="260" max="260" width="10.69921875" style="129" customWidth="1"/>
    <col min="261" max="261" width="14.59765625" style="129" bestFit="1" customWidth="1"/>
    <col min="262" max="262" width="10.69921875" style="129" bestFit="1" customWidth="1"/>
    <col min="263" max="263" width="17.296875" style="129" customWidth="1"/>
    <col min="264" max="264" width="3.09765625" style="129" customWidth="1"/>
    <col min="265" max="511" width="8.8984375" style="129"/>
    <col min="512" max="512" width="4.3984375" style="129" customWidth="1"/>
    <col min="513" max="513" width="30.3984375" style="129" customWidth="1"/>
    <col min="514" max="514" width="37.69921875" style="129" customWidth="1"/>
    <col min="515" max="515" width="14.59765625" style="129" bestFit="1" customWidth="1"/>
    <col min="516" max="516" width="10.69921875" style="129" customWidth="1"/>
    <col min="517" max="517" width="14.59765625" style="129" bestFit="1" customWidth="1"/>
    <col min="518" max="518" width="10.69921875" style="129" bestFit="1" customWidth="1"/>
    <col min="519" max="519" width="17.296875" style="129" customWidth="1"/>
    <col min="520" max="520" width="3.09765625" style="129" customWidth="1"/>
    <col min="521" max="767" width="8.8984375" style="129"/>
    <col min="768" max="768" width="4.3984375" style="129" customWidth="1"/>
    <col min="769" max="769" width="30.3984375" style="129" customWidth="1"/>
    <col min="770" max="770" width="37.69921875" style="129" customWidth="1"/>
    <col min="771" max="771" width="14.59765625" style="129" bestFit="1" customWidth="1"/>
    <col min="772" max="772" width="10.69921875" style="129" customWidth="1"/>
    <col min="773" max="773" width="14.59765625" style="129" bestFit="1" customWidth="1"/>
    <col min="774" max="774" width="10.69921875" style="129" bestFit="1" customWidth="1"/>
    <col min="775" max="775" width="17.296875" style="129" customWidth="1"/>
    <col min="776" max="776" width="3.09765625" style="129" customWidth="1"/>
    <col min="777" max="1023" width="8.8984375" style="129"/>
    <col min="1024" max="1024" width="4.3984375" style="129" customWidth="1"/>
    <col min="1025" max="1025" width="30.3984375" style="129" customWidth="1"/>
    <col min="1026" max="1026" width="37.69921875" style="129" customWidth="1"/>
    <col min="1027" max="1027" width="14.59765625" style="129" bestFit="1" customWidth="1"/>
    <col min="1028" max="1028" width="10.69921875" style="129" customWidth="1"/>
    <col min="1029" max="1029" width="14.59765625" style="129" bestFit="1" customWidth="1"/>
    <col min="1030" max="1030" width="10.69921875" style="129" bestFit="1" customWidth="1"/>
    <col min="1031" max="1031" width="17.296875" style="129" customWidth="1"/>
    <col min="1032" max="1032" width="3.09765625" style="129" customWidth="1"/>
    <col min="1033" max="1279" width="8.8984375" style="129"/>
    <col min="1280" max="1280" width="4.3984375" style="129" customWidth="1"/>
    <col min="1281" max="1281" width="30.3984375" style="129" customWidth="1"/>
    <col min="1282" max="1282" width="37.69921875" style="129" customWidth="1"/>
    <col min="1283" max="1283" width="14.59765625" style="129" bestFit="1" customWidth="1"/>
    <col min="1284" max="1284" width="10.69921875" style="129" customWidth="1"/>
    <col min="1285" max="1285" width="14.59765625" style="129" bestFit="1" customWidth="1"/>
    <col min="1286" max="1286" width="10.69921875" style="129" bestFit="1" customWidth="1"/>
    <col min="1287" max="1287" width="17.296875" style="129" customWidth="1"/>
    <col min="1288" max="1288" width="3.09765625" style="129" customWidth="1"/>
    <col min="1289" max="1535" width="8.8984375" style="129"/>
    <col min="1536" max="1536" width="4.3984375" style="129" customWidth="1"/>
    <col min="1537" max="1537" width="30.3984375" style="129" customWidth="1"/>
    <col min="1538" max="1538" width="37.69921875" style="129" customWidth="1"/>
    <col min="1539" max="1539" width="14.59765625" style="129" bestFit="1" customWidth="1"/>
    <col min="1540" max="1540" width="10.69921875" style="129" customWidth="1"/>
    <col min="1541" max="1541" width="14.59765625" style="129" bestFit="1" customWidth="1"/>
    <col min="1542" max="1542" width="10.69921875" style="129" bestFit="1" customWidth="1"/>
    <col min="1543" max="1543" width="17.296875" style="129" customWidth="1"/>
    <col min="1544" max="1544" width="3.09765625" style="129" customWidth="1"/>
    <col min="1545" max="1791" width="8.8984375" style="129"/>
    <col min="1792" max="1792" width="4.3984375" style="129" customWidth="1"/>
    <col min="1793" max="1793" width="30.3984375" style="129" customWidth="1"/>
    <col min="1794" max="1794" width="37.69921875" style="129" customWidth="1"/>
    <col min="1795" max="1795" width="14.59765625" style="129" bestFit="1" customWidth="1"/>
    <col min="1796" max="1796" width="10.69921875" style="129" customWidth="1"/>
    <col min="1797" max="1797" width="14.59765625" style="129" bestFit="1" customWidth="1"/>
    <col min="1798" max="1798" width="10.69921875" style="129" bestFit="1" customWidth="1"/>
    <col min="1799" max="1799" width="17.296875" style="129" customWidth="1"/>
    <col min="1800" max="1800" width="3.09765625" style="129" customWidth="1"/>
    <col min="1801" max="2047" width="8.8984375" style="129"/>
    <col min="2048" max="2048" width="4.3984375" style="129" customWidth="1"/>
    <col min="2049" max="2049" width="30.3984375" style="129" customWidth="1"/>
    <col min="2050" max="2050" width="37.69921875" style="129" customWidth="1"/>
    <col min="2051" max="2051" width="14.59765625" style="129" bestFit="1" customWidth="1"/>
    <col min="2052" max="2052" width="10.69921875" style="129" customWidth="1"/>
    <col min="2053" max="2053" width="14.59765625" style="129" bestFit="1" customWidth="1"/>
    <col min="2054" max="2054" width="10.69921875" style="129" bestFit="1" customWidth="1"/>
    <col min="2055" max="2055" width="17.296875" style="129" customWidth="1"/>
    <col min="2056" max="2056" width="3.09765625" style="129" customWidth="1"/>
    <col min="2057" max="2303" width="8.8984375" style="129"/>
    <col min="2304" max="2304" width="4.3984375" style="129" customWidth="1"/>
    <col min="2305" max="2305" width="30.3984375" style="129" customWidth="1"/>
    <col min="2306" max="2306" width="37.69921875" style="129" customWidth="1"/>
    <col min="2307" max="2307" width="14.59765625" style="129" bestFit="1" customWidth="1"/>
    <col min="2308" max="2308" width="10.69921875" style="129" customWidth="1"/>
    <col min="2309" max="2309" width="14.59765625" style="129" bestFit="1" customWidth="1"/>
    <col min="2310" max="2310" width="10.69921875" style="129" bestFit="1" customWidth="1"/>
    <col min="2311" max="2311" width="17.296875" style="129" customWidth="1"/>
    <col min="2312" max="2312" width="3.09765625" style="129" customWidth="1"/>
    <col min="2313" max="2559" width="8.8984375" style="129"/>
    <col min="2560" max="2560" width="4.3984375" style="129" customWidth="1"/>
    <col min="2561" max="2561" width="30.3984375" style="129" customWidth="1"/>
    <col min="2562" max="2562" width="37.69921875" style="129" customWidth="1"/>
    <col min="2563" max="2563" width="14.59765625" style="129" bestFit="1" customWidth="1"/>
    <col min="2564" max="2564" width="10.69921875" style="129" customWidth="1"/>
    <col min="2565" max="2565" width="14.59765625" style="129" bestFit="1" customWidth="1"/>
    <col min="2566" max="2566" width="10.69921875" style="129" bestFit="1" customWidth="1"/>
    <col min="2567" max="2567" width="17.296875" style="129" customWidth="1"/>
    <col min="2568" max="2568" width="3.09765625" style="129" customWidth="1"/>
    <col min="2569" max="2815" width="8.8984375" style="129"/>
    <col min="2816" max="2816" width="4.3984375" style="129" customWidth="1"/>
    <col min="2817" max="2817" width="30.3984375" style="129" customWidth="1"/>
    <col min="2818" max="2818" width="37.69921875" style="129" customWidth="1"/>
    <col min="2819" max="2819" width="14.59765625" style="129" bestFit="1" customWidth="1"/>
    <col min="2820" max="2820" width="10.69921875" style="129" customWidth="1"/>
    <col min="2821" max="2821" width="14.59765625" style="129" bestFit="1" customWidth="1"/>
    <col min="2822" max="2822" width="10.69921875" style="129" bestFit="1" customWidth="1"/>
    <col min="2823" max="2823" width="17.296875" style="129" customWidth="1"/>
    <col min="2824" max="2824" width="3.09765625" style="129" customWidth="1"/>
    <col min="2825" max="3071" width="8.8984375" style="129"/>
    <col min="3072" max="3072" width="4.3984375" style="129" customWidth="1"/>
    <col min="3073" max="3073" width="30.3984375" style="129" customWidth="1"/>
    <col min="3074" max="3074" width="37.69921875" style="129" customWidth="1"/>
    <col min="3075" max="3075" width="14.59765625" style="129" bestFit="1" customWidth="1"/>
    <col min="3076" max="3076" width="10.69921875" style="129" customWidth="1"/>
    <col min="3077" max="3077" width="14.59765625" style="129" bestFit="1" customWidth="1"/>
    <col min="3078" max="3078" width="10.69921875" style="129" bestFit="1" customWidth="1"/>
    <col min="3079" max="3079" width="17.296875" style="129" customWidth="1"/>
    <col min="3080" max="3080" width="3.09765625" style="129" customWidth="1"/>
    <col min="3081" max="3327" width="8.8984375" style="129"/>
    <col min="3328" max="3328" width="4.3984375" style="129" customWidth="1"/>
    <col min="3329" max="3329" width="30.3984375" style="129" customWidth="1"/>
    <col min="3330" max="3330" width="37.69921875" style="129" customWidth="1"/>
    <col min="3331" max="3331" width="14.59765625" style="129" bestFit="1" customWidth="1"/>
    <col min="3332" max="3332" width="10.69921875" style="129" customWidth="1"/>
    <col min="3333" max="3333" width="14.59765625" style="129" bestFit="1" customWidth="1"/>
    <col min="3334" max="3334" width="10.69921875" style="129" bestFit="1" customWidth="1"/>
    <col min="3335" max="3335" width="17.296875" style="129" customWidth="1"/>
    <col min="3336" max="3336" width="3.09765625" style="129" customWidth="1"/>
    <col min="3337" max="3583" width="8.8984375" style="129"/>
    <col min="3584" max="3584" width="4.3984375" style="129" customWidth="1"/>
    <col min="3585" max="3585" width="30.3984375" style="129" customWidth="1"/>
    <col min="3586" max="3586" width="37.69921875" style="129" customWidth="1"/>
    <col min="3587" max="3587" width="14.59765625" style="129" bestFit="1" customWidth="1"/>
    <col min="3588" max="3588" width="10.69921875" style="129" customWidth="1"/>
    <col min="3589" max="3589" width="14.59765625" style="129" bestFit="1" customWidth="1"/>
    <col min="3590" max="3590" width="10.69921875" style="129" bestFit="1" customWidth="1"/>
    <col min="3591" max="3591" width="17.296875" style="129" customWidth="1"/>
    <col min="3592" max="3592" width="3.09765625" style="129" customWidth="1"/>
    <col min="3593" max="3839" width="8.8984375" style="129"/>
    <col min="3840" max="3840" width="4.3984375" style="129" customWidth="1"/>
    <col min="3841" max="3841" width="30.3984375" style="129" customWidth="1"/>
    <col min="3842" max="3842" width="37.69921875" style="129" customWidth="1"/>
    <col min="3843" max="3843" width="14.59765625" style="129" bestFit="1" customWidth="1"/>
    <col min="3844" max="3844" width="10.69921875" style="129" customWidth="1"/>
    <col min="3845" max="3845" width="14.59765625" style="129" bestFit="1" customWidth="1"/>
    <col min="3846" max="3846" width="10.69921875" style="129" bestFit="1" customWidth="1"/>
    <col min="3847" max="3847" width="17.296875" style="129" customWidth="1"/>
    <col min="3848" max="3848" width="3.09765625" style="129" customWidth="1"/>
    <col min="3849" max="4095" width="8.8984375" style="129"/>
    <col min="4096" max="4096" width="4.3984375" style="129" customWidth="1"/>
    <col min="4097" max="4097" width="30.3984375" style="129" customWidth="1"/>
    <col min="4098" max="4098" width="37.69921875" style="129" customWidth="1"/>
    <col min="4099" max="4099" width="14.59765625" style="129" bestFit="1" customWidth="1"/>
    <col min="4100" max="4100" width="10.69921875" style="129" customWidth="1"/>
    <col min="4101" max="4101" width="14.59765625" style="129" bestFit="1" customWidth="1"/>
    <col min="4102" max="4102" width="10.69921875" style="129" bestFit="1" customWidth="1"/>
    <col min="4103" max="4103" width="17.296875" style="129" customWidth="1"/>
    <col min="4104" max="4104" width="3.09765625" style="129" customWidth="1"/>
    <col min="4105" max="4351" width="8.8984375" style="129"/>
    <col min="4352" max="4352" width="4.3984375" style="129" customWidth="1"/>
    <col min="4353" max="4353" width="30.3984375" style="129" customWidth="1"/>
    <col min="4354" max="4354" width="37.69921875" style="129" customWidth="1"/>
    <col min="4355" max="4355" width="14.59765625" style="129" bestFit="1" customWidth="1"/>
    <col min="4356" max="4356" width="10.69921875" style="129" customWidth="1"/>
    <col min="4357" max="4357" width="14.59765625" style="129" bestFit="1" customWidth="1"/>
    <col min="4358" max="4358" width="10.69921875" style="129" bestFit="1" customWidth="1"/>
    <col min="4359" max="4359" width="17.296875" style="129" customWidth="1"/>
    <col min="4360" max="4360" width="3.09765625" style="129" customWidth="1"/>
    <col min="4361" max="4607" width="8.8984375" style="129"/>
    <col min="4608" max="4608" width="4.3984375" style="129" customWidth="1"/>
    <col min="4609" max="4609" width="30.3984375" style="129" customWidth="1"/>
    <col min="4610" max="4610" width="37.69921875" style="129" customWidth="1"/>
    <col min="4611" max="4611" width="14.59765625" style="129" bestFit="1" customWidth="1"/>
    <col min="4612" max="4612" width="10.69921875" style="129" customWidth="1"/>
    <col min="4613" max="4613" width="14.59765625" style="129" bestFit="1" customWidth="1"/>
    <col min="4614" max="4614" width="10.69921875" style="129" bestFit="1" customWidth="1"/>
    <col min="4615" max="4615" width="17.296875" style="129" customWidth="1"/>
    <col min="4616" max="4616" width="3.09765625" style="129" customWidth="1"/>
    <col min="4617" max="4863" width="8.8984375" style="129"/>
    <col min="4864" max="4864" width="4.3984375" style="129" customWidth="1"/>
    <col min="4865" max="4865" width="30.3984375" style="129" customWidth="1"/>
    <col min="4866" max="4866" width="37.69921875" style="129" customWidth="1"/>
    <col min="4867" max="4867" width="14.59765625" style="129" bestFit="1" customWidth="1"/>
    <col min="4868" max="4868" width="10.69921875" style="129" customWidth="1"/>
    <col min="4869" max="4869" width="14.59765625" style="129" bestFit="1" customWidth="1"/>
    <col min="4870" max="4870" width="10.69921875" style="129" bestFit="1" customWidth="1"/>
    <col min="4871" max="4871" width="17.296875" style="129" customWidth="1"/>
    <col min="4872" max="4872" width="3.09765625" style="129" customWidth="1"/>
    <col min="4873" max="5119" width="8.8984375" style="129"/>
    <col min="5120" max="5120" width="4.3984375" style="129" customWidth="1"/>
    <col min="5121" max="5121" width="30.3984375" style="129" customWidth="1"/>
    <col min="5122" max="5122" width="37.69921875" style="129" customWidth="1"/>
    <col min="5123" max="5123" width="14.59765625" style="129" bestFit="1" customWidth="1"/>
    <col min="5124" max="5124" width="10.69921875" style="129" customWidth="1"/>
    <col min="5125" max="5125" width="14.59765625" style="129" bestFit="1" customWidth="1"/>
    <col min="5126" max="5126" width="10.69921875" style="129" bestFit="1" customWidth="1"/>
    <col min="5127" max="5127" width="17.296875" style="129" customWidth="1"/>
    <col min="5128" max="5128" width="3.09765625" style="129" customWidth="1"/>
    <col min="5129" max="5375" width="8.8984375" style="129"/>
    <col min="5376" max="5376" width="4.3984375" style="129" customWidth="1"/>
    <col min="5377" max="5377" width="30.3984375" style="129" customWidth="1"/>
    <col min="5378" max="5378" width="37.69921875" style="129" customWidth="1"/>
    <col min="5379" max="5379" width="14.59765625" style="129" bestFit="1" customWidth="1"/>
    <col min="5380" max="5380" width="10.69921875" style="129" customWidth="1"/>
    <col min="5381" max="5381" width="14.59765625" style="129" bestFit="1" customWidth="1"/>
    <col min="5382" max="5382" width="10.69921875" style="129" bestFit="1" customWidth="1"/>
    <col min="5383" max="5383" width="17.296875" style="129" customWidth="1"/>
    <col min="5384" max="5384" width="3.09765625" style="129" customWidth="1"/>
    <col min="5385" max="5631" width="8.8984375" style="129"/>
    <col min="5632" max="5632" width="4.3984375" style="129" customWidth="1"/>
    <col min="5633" max="5633" width="30.3984375" style="129" customWidth="1"/>
    <col min="5634" max="5634" width="37.69921875" style="129" customWidth="1"/>
    <col min="5635" max="5635" width="14.59765625" style="129" bestFit="1" customWidth="1"/>
    <col min="5636" max="5636" width="10.69921875" style="129" customWidth="1"/>
    <col min="5637" max="5637" width="14.59765625" style="129" bestFit="1" customWidth="1"/>
    <col min="5638" max="5638" width="10.69921875" style="129" bestFit="1" customWidth="1"/>
    <col min="5639" max="5639" width="17.296875" style="129" customWidth="1"/>
    <col min="5640" max="5640" width="3.09765625" style="129" customWidth="1"/>
    <col min="5641" max="5887" width="8.8984375" style="129"/>
    <col min="5888" max="5888" width="4.3984375" style="129" customWidth="1"/>
    <col min="5889" max="5889" width="30.3984375" style="129" customWidth="1"/>
    <col min="5890" max="5890" width="37.69921875" style="129" customWidth="1"/>
    <col min="5891" max="5891" width="14.59765625" style="129" bestFit="1" customWidth="1"/>
    <col min="5892" max="5892" width="10.69921875" style="129" customWidth="1"/>
    <col min="5893" max="5893" width="14.59765625" style="129" bestFit="1" customWidth="1"/>
    <col min="5894" max="5894" width="10.69921875" style="129" bestFit="1" customWidth="1"/>
    <col min="5895" max="5895" width="17.296875" style="129" customWidth="1"/>
    <col min="5896" max="5896" width="3.09765625" style="129" customWidth="1"/>
    <col min="5897" max="6143" width="8.8984375" style="129"/>
    <col min="6144" max="6144" width="4.3984375" style="129" customWidth="1"/>
    <col min="6145" max="6145" width="30.3984375" style="129" customWidth="1"/>
    <col min="6146" max="6146" width="37.69921875" style="129" customWidth="1"/>
    <col min="6147" max="6147" width="14.59765625" style="129" bestFit="1" customWidth="1"/>
    <col min="6148" max="6148" width="10.69921875" style="129" customWidth="1"/>
    <col min="6149" max="6149" width="14.59765625" style="129" bestFit="1" customWidth="1"/>
    <col min="6150" max="6150" width="10.69921875" style="129" bestFit="1" customWidth="1"/>
    <col min="6151" max="6151" width="17.296875" style="129" customWidth="1"/>
    <col min="6152" max="6152" width="3.09765625" style="129" customWidth="1"/>
    <col min="6153" max="6399" width="8.8984375" style="129"/>
    <col min="6400" max="6400" width="4.3984375" style="129" customWidth="1"/>
    <col min="6401" max="6401" width="30.3984375" style="129" customWidth="1"/>
    <col min="6402" max="6402" width="37.69921875" style="129" customWidth="1"/>
    <col min="6403" max="6403" width="14.59765625" style="129" bestFit="1" customWidth="1"/>
    <col min="6404" max="6404" width="10.69921875" style="129" customWidth="1"/>
    <col min="6405" max="6405" width="14.59765625" style="129" bestFit="1" customWidth="1"/>
    <col min="6406" max="6406" width="10.69921875" style="129" bestFit="1" customWidth="1"/>
    <col min="6407" max="6407" width="17.296875" style="129" customWidth="1"/>
    <col min="6408" max="6408" width="3.09765625" style="129" customWidth="1"/>
    <col min="6409" max="6655" width="8.8984375" style="129"/>
    <col min="6656" max="6656" width="4.3984375" style="129" customWidth="1"/>
    <col min="6657" max="6657" width="30.3984375" style="129" customWidth="1"/>
    <col min="6658" max="6658" width="37.69921875" style="129" customWidth="1"/>
    <col min="6659" max="6659" width="14.59765625" style="129" bestFit="1" customWidth="1"/>
    <col min="6660" max="6660" width="10.69921875" style="129" customWidth="1"/>
    <col min="6661" max="6661" width="14.59765625" style="129" bestFit="1" customWidth="1"/>
    <col min="6662" max="6662" width="10.69921875" style="129" bestFit="1" customWidth="1"/>
    <col min="6663" max="6663" width="17.296875" style="129" customWidth="1"/>
    <col min="6664" max="6664" width="3.09765625" style="129" customWidth="1"/>
    <col min="6665" max="6911" width="8.8984375" style="129"/>
    <col min="6912" max="6912" width="4.3984375" style="129" customWidth="1"/>
    <col min="6913" max="6913" width="30.3984375" style="129" customWidth="1"/>
    <col min="6914" max="6914" width="37.69921875" style="129" customWidth="1"/>
    <col min="6915" max="6915" width="14.59765625" style="129" bestFit="1" customWidth="1"/>
    <col min="6916" max="6916" width="10.69921875" style="129" customWidth="1"/>
    <col min="6917" max="6917" width="14.59765625" style="129" bestFit="1" customWidth="1"/>
    <col min="6918" max="6918" width="10.69921875" style="129" bestFit="1" customWidth="1"/>
    <col min="6919" max="6919" width="17.296875" style="129" customWidth="1"/>
    <col min="6920" max="6920" width="3.09765625" style="129" customWidth="1"/>
    <col min="6921" max="7167" width="8.8984375" style="129"/>
    <col min="7168" max="7168" width="4.3984375" style="129" customWidth="1"/>
    <col min="7169" max="7169" width="30.3984375" style="129" customWidth="1"/>
    <col min="7170" max="7170" width="37.69921875" style="129" customWidth="1"/>
    <col min="7171" max="7171" width="14.59765625" style="129" bestFit="1" customWidth="1"/>
    <col min="7172" max="7172" width="10.69921875" style="129" customWidth="1"/>
    <col min="7173" max="7173" width="14.59765625" style="129" bestFit="1" customWidth="1"/>
    <col min="7174" max="7174" width="10.69921875" style="129" bestFit="1" customWidth="1"/>
    <col min="7175" max="7175" width="17.296875" style="129" customWidth="1"/>
    <col min="7176" max="7176" width="3.09765625" style="129" customWidth="1"/>
    <col min="7177" max="7423" width="8.8984375" style="129"/>
    <col min="7424" max="7424" width="4.3984375" style="129" customWidth="1"/>
    <col min="7425" max="7425" width="30.3984375" style="129" customWidth="1"/>
    <col min="7426" max="7426" width="37.69921875" style="129" customWidth="1"/>
    <col min="7427" max="7427" width="14.59765625" style="129" bestFit="1" customWidth="1"/>
    <col min="7428" max="7428" width="10.69921875" style="129" customWidth="1"/>
    <col min="7429" max="7429" width="14.59765625" style="129" bestFit="1" customWidth="1"/>
    <col min="7430" max="7430" width="10.69921875" style="129" bestFit="1" customWidth="1"/>
    <col min="7431" max="7431" width="17.296875" style="129" customWidth="1"/>
    <col min="7432" max="7432" width="3.09765625" style="129" customWidth="1"/>
    <col min="7433" max="7679" width="8.8984375" style="129"/>
    <col min="7680" max="7680" width="4.3984375" style="129" customWidth="1"/>
    <col min="7681" max="7681" width="30.3984375" style="129" customWidth="1"/>
    <col min="7682" max="7682" width="37.69921875" style="129" customWidth="1"/>
    <col min="7683" max="7683" width="14.59765625" style="129" bestFit="1" customWidth="1"/>
    <col min="7684" max="7684" width="10.69921875" style="129" customWidth="1"/>
    <col min="7685" max="7685" width="14.59765625" style="129" bestFit="1" customWidth="1"/>
    <col min="7686" max="7686" width="10.69921875" style="129" bestFit="1" customWidth="1"/>
    <col min="7687" max="7687" width="17.296875" style="129" customWidth="1"/>
    <col min="7688" max="7688" width="3.09765625" style="129" customWidth="1"/>
    <col min="7689" max="7935" width="8.8984375" style="129"/>
    <col min="7936" max="7936" width="4.3984375" style="129" customWidth="1"/>
    <col min="7937" max="7937" width="30.3984375" style="129" customWidth="1"/>
    <col min="7938" max="7938" width="37.69921875" style="129" customWidth="1"/>
    <col min="7939" max="7939" width="14.59765625" style="129" bestFit="1" customWidth="1"/>
    <col min="7940" max="7940" width="10.69921875" style="129" customWidth="1"/>
    <col min="7941" max="7941" width="14.59765625" style="129" bestFit="1" customWidth="1"/>
    <col min="7942" max="7942" width="10.69921875" style="129" bestFit="1" customWidth="1"/>
    <col min="7943" max="7943" width="17.296875" style="129" customWidth="1"/>
    <col min="7944" max="7944" width="3.09765625" style="129" customWidth="1"/>
    <col min="7945" max="8191" width="8.8984375" style="129"/>
    <col min="8192" max="8192" width="4.3984375" style="129" customWidth="1"/>
    <col min="8193" max="8193" width="30.3984375" style="129" customWidth="1"/>
    <col min="8194" max="8194" width="37.69921875" style="129" customWidth="1"/>
    <col min="8195" max="8195" width="14.59765625" style="129" bestFit="1" customWidth="1"/>
    <col min="8196" max="8196" width="10.69921875" style="129" customWidth="1"/>
    <col min="8197" max="8197" width="14.59765625" style="129" bestFit="1" customWidth="1"/>
    <col min="8198" max="8198" width="10.69921875" style="129" bestFit="1" customWidth="1"/>
    <col min="8199" max="8199" width="17.296875" style="129" customWidth="1"/>
    <col min="8200" max="8200" width="3.09765625" style="129" customWidth="1"/>
    <col min="8201" max="8447" width="8.8984375" style="129"/>
    <col min="8448" max="8448" width="4.3984375" style="129" customWidth="1"/>
    <col min="8449" max="8449" width="30.3984375" style="129" customWidth="1"/>
    <col min="8450" max="8450" width="37.69921875" style="129" customWidth="1"/>
    <col min="8451" max="8451" width="14.59765625" style="129" bestFit="1" customWidth="1"/>
    <col min="8452" max="8452" width="10.69921875" style="129" customWidth="1"/>
    <col min="8453" max="8453" width="14.59765625" style="129" bestFit="1" customWidth="1"/>
    <col min="8454" max="8454" width="10.69921875" style="129" bestFit="1" customWidth="1"/>
    <col min="8455" max="8455" width="17.296875" style="129" customWidth="1"/>
    <col min="8456" max="8456" width="3.09765625" style="129" customWidth="1"/>
    <col min="8457" max="8703" width="8.8984375" style="129"/>
    <col min="8704" max="8704" width="4.3984375" style="129" customWidth="1"/>
    <col min="8705" max="8705" width="30.3984375" style="129" customWidth="1"/>
    <col min="8706" max="8706" width="37.69921875" style="129" customWidth="1"/>
    <col min="8707" max="8707" width="14.59765625" style="129" bestFit="1" customWidth="1"/>
    <col min="8708" max="8708" width="10.69921875" style="129" customWidth="1"/>
    <col min="8709" max="8709" width="14.59765625" style="129" bestFit="1" customWidth="1"/>
    <col min="8710" max="8710" width="10.69921875" style="129" bestFit="1" customWidth="1"/>
    <col min="8711" max="8711" width="17.296875" style="129" customWidth="1"/>
    <col min="8712" max="8712" width="3.09765625" style="129" customWidth="1"/>
    <col min="8713" max="8959" width="8.8984375" style="129"/>
    <col min="8960" max="8960" width="4.3984375" style="129" customWidth="1"/>
    <col min="8961" max="8961" width="30.3984375" style="129" customWidth="1"/>
    <col min="8962" max="8962" width="37.69921875" style="129" customWidth="1"/>
    <col min="8963" max="8963" width="14.59765625" style="129" bestFit="1" customWidth="1"/>
    <col min="8964" max="8964" width="10.69921875" style="129" customWidth="1"/>
    <col min="8965" max="8965" width="14.59765625" style="129" bestFit="1" customWidth="1"/>
    <col min="8966" max="8966" width="10.69921875" style="129" bestFit="1" customWidth="1"/>
    <col min="8967" max="8967" width="17.296875" style="129" customWidth="1"/>
    <col min="8968" max="8968" width="3.09765625" style="129" customWidth="1"/>
    <col min="8969" max="9215" width="8.8984375" style="129"/>
    <col min="9216" max="9216" width="4.3984375" style="129" customWidth="1"/>
    <col min="9217" max="9217" width="30.3984375" style="129" customWidth="1"/>
    <col min="9218" max="9218" width="37.69921875" style="129" customWidth="1"/>
    <col min="9219" max="9219" width="14.59765625" style="129" bestFit="1" customWidth="1"/>
    <col min="9220" max="9220" width="10.69921875" style="129" customWidth="1"/>
    <col min="9221" max="9221" width="14.59765625" style="129" bestFit="1" customWidth="1"/>
    <col min="9222" max="9222" width="10.69921875" style="129" bestFit="1" customWidth="1"/>
    <col min="9223" max="9223" width="17.296875" style="129" customWidth="1"/>
    <col min="9224" max="9224" width="3.09765625" style="129" customWidth="1"/>
    <col min="9225" max="9471" width="8.8984375" style="129"/>
    <col min="9472" max="9472" width="4.3984375" style="129" customWidth="1"/>
    <col min="9473" max="9473" width="30.3984375" style="129" customWidth="1"/>
    <col min="9474" max="9474" width="37.69921875" style="129" customWidth="1"/>
    <col min="9475" max="9475" width="14.59765625" style="129" bestFit="1" customWidth="1"/>
    <col min="9476" max="9476" width="10.69921875" style="129" customWidth="1"/>
    <col min="9477" max="9477" width="14.59765625" style="129" bestFit="1" customWidth="1"/>
    <col min="9478" max="9478" width="10.69921875" style="129" bestFit="1" customWidth="1"/>
    <col min="9479" max="9479" width="17.296875" style="129" customWidth="1"/>
    <col min="9480" max="9480" width="3.09765625" style="129" customWidth="1"/>
    <col min="9481" max="9727" width="8.8984375" style="129"/>
    <col min="9728" max="9728" width="4.3984375" style="129" customWidth="1"/>
    <col min="9729" max="9729" width="30.3984375" style="129" customWidth="1"/>
    <col min="9730" max="9730" width="37.69921875" style="129" customWidth="1"/>
    <col min="9731" max="9731" width="14.59765625" style="129" bestFit="1" customWidth="1"/>
    <col min="9732" max="9732" width="10.69921875" style="129" customWidth="1"/>
    <col min="9733" max="9733" width="14.59765625" style="129" bestFit="1" customWidth="1"/>
    <col min="9734" max="9734" width="10.69921875" style="129" bestFit="1" customWidth="1"/>
    <col min="9735" max="9735" width="17.296875" style="129" customWidth="1"/>
    <col min="9736" max="9736" width="3.09765625" style="129" customWidth="1"/>
    <col min="9737" max="9983" width="8.8984375" style="129"/>
    <col min="9984" max="9984" width="4.3984375" style="129" customWidth="1"/>
    <col min="9985" max="9985" width="30.3984375" style="129" customWidth="1"/>
    <col min="9986" max="9986" width="37.69921875" style="129" customWidth="1"/>
    <col min="9987" max="9987" width="14.59765625" style="129" bestFit="1" customWidth="1"/>
    <col min="9988" max="9988" width="10.69921875" style="129" customWidth="1"/>
    <col min="9989" max="9989" width="14.59765625" style="129" bestFit="1" customWidth="1"/>
    <col min="9990" max="9990" width="10.69921875" style="129" bestFit="1" customWidth="1"/>
    <col min="9991" max="9991" width="17.296875" style="129" customWidth="1"/>
    <col min="9992" max="9992" width="3.09765625" style="129" customWidth="1"/>
    <col min="9993" max="10239" width="8.8984375" style="129"/>
    <col min="10240" max="10240" width="4.3984375" style="129" customWidth="1"/>
    <col min="10241" max="10241" width="30.3984375" style="129" customWidth="1"/>
    <col min="10242" max="10242" width="37.69921875" style="129" customWidth="1"/>
    <col min="10243" max="10243" width="14.59765625" style="129" bestFit="1" customWidth="1"/>
    <col min="10244" max="10244" width="10.69921875" style="129" customWidth="1"/>
    <col min="10245" max="10245" width="14.59765625" style="129" bestFit="1" customWidth="1"/>
    <col min="10246" max="10246" width="10.69921875" style="129" bestFit="1" customWidth="1"/>
    <col min="10247" max="10247" width="17.296875" style="129" customWidth="1"/>
    <col min="10248" max="10248" width="3.09765625" style="129" customWidth="1"/>
    <col min="10249" max="10495" width="8.8984375" style="129"/>
    <col min="10496" max="10496" width="4.3984375" style="129" customWidth="1"/>
    <col min="10497" max="10497" width="30.3984375" style="129" customWidth="1"/>
    <col min="10498" max="10498" width="37.69921875" style="129" customWidth="1"/>
    <col min="10499" max="10499" width="14.59765625" style="129" bestFit="1" customWidth="1"/>
    <col min="10500" max="10500" width="10.69921875" style="129" customWidth="1"/>
    <col min="10501" max="10501" width="14.59765625" style="129" bestFit="1" customWidth="1"/>
    <col min="10502" max="10502" width="10.69921875" style="129" bestFit="1" customWidth="1"/>
    <col min="10503" max="10503" width="17.296875" style="129" customWidth="1"/>
    <col min="10504" max="10504" width="3.09765625" style="129" customWidth="1"/>
    <col min="10505" max="10751" width="8.8984375" style="129"/>
    <col min="10752" max="10752" width="4.3984375" style="129" customWidth="1"/>
    <col min="10753" max="10753" width="30.3984375" style="129" customWidth="1"/>
    <col min="10754" max="10754" width="37.69921875" style="129" customWidth="1"/>
    <col min="10755" max="10755" width="14.59765625" style="129" bestFit="1" customWidth="1"/>
    <col min="10756" max="10756" width="10.69921875" style="129" customWidth="1"/>
    <col min="10757" max="10757" width="14.59765625" style="129" bestFit="1" customWidth="1"/>
    <col min="10758" max="10758" width="10.69921875" style="129" bestFit="1" customWidth="1"/>
    <col min="10759" max="10759" width="17.296875" style="129" customWidth="1"/>
    <col min="10760" max="10760" width="3.09765625" style="129" customWidth="1"/>
    <col min="10761" max="11007" width="8.8984375" style="129"/>
    <col min="11008" max="11008" width="4.3984375" style="129" customWidth="1"/>
    <col min="11009" max="11009" width="30.3984375" style="129" customWidth="1"/>
    <col min="11010" max="11010" width="37.69921875" style="129" customWidth="1"/>
    <col min="11011" max="11011" width="14.59765625" style="129" bestFit="1" customWidth="1"/>
    <col min="11012" max="11012" width="10.69921875" style="129" customWidth="1"/>
    <col min="11013" max="11013" width="14.59765625" style="129" bestFit="1" customWidth="1"/>
    <col min="11014" max="11014" width="10.69921875" style="129" bestFit="1" customWidth="1"/>
    <col min="11015" max="11015" width="17.296875" style="129" customWidth="1"/>
    <col min="11016" max="11016" width="3.09765625" style="129" customWidth="1"/>
    <col min="11017" max="11263" width="8.8984375" style="129"/>
    <col min="11264" max="11264" width="4.3984375" style="129" customWidth="1"/>
    <col min="11265" max="11265" width="30.3984375" style="129" customWidth="1"/>
    <col min="11266" max="11266" width="37.69921875" style="129" customWidth="1"/>
    <col min="11267" max="11267" width="14.59765625" style="129" bestFit="1" customWidth="1"/>
    <col min="11268" max="11268" width="10.69921875" style="129" customWidth="1"/>
    <col min="11269" max="11269" width="14.59765625" style="129" bestFit="1" customWidth="1"/>
    <col min="11270" max="11270" width="10.69921875" style="129" bestFit="1" customWidth="1"/>
    <col min="11271" max="11271" width="17.296875" style="129" customWidth="1"/>
    <col min="11272" max="11272" width="3.09765625" style="129" customWidth="1"/>
    <col min="11273" max="11519" width="8.8984375" style="129"/>
    <col min="11520" max="11520" width="4.3984375" style="129" customWidth="1"/>
    <col min="11521" max="11521" width="30.3984375" style="129" customWidth="1"/>
    <col min="11522" max="11522" width="37.69921875" style="129" customWidth="1"/>
    <col min="11523" max="11523" width="14.59765625" style="129" bestFit="1" customWidth="1"/>
    <col min="11524" max="11524" width="10.69921875" style="129" customWidth="1"/>
    <col min="11525" max="11525" width="14.59765625" style="129" bestFit="1" customWidth="1"/>
    <col min="11526" max="11526" width="10.69921875" style="129" bestFit="1" customWidth="1"/>
    <col min="11527" max="11527" width="17.296875" style="129" customWidth="1"/>
    <col min="11528" max="11528" width="3.09765625" style="129" customWidth="1"/>
    <col min="11529" max="11775" width="8.8984375" style="129"/>
    <col min="11776" max="11776" width="4.3984375" style="129" customWidth="1"/>
    <col min="11777" max="11777" width="30.3984375" style="129" customWidth="1"/>
    <col min="11778" max="11778" width="37.69921875" style="129" customWidth="1"/>
    <col min="11779" max="11779" width="14.59765625" style="129" bestFit="1" customWidth="1"/>
    <col min="11780" max="11780" width="10.69921875" style="129" customWidth="1"/>
    <col min="11781" max="11781" width="14.59765625" style="129" bestFit="1" customWidth="1"/>
    <col min="11782" max="11782" width="10.69921875" style="129" bestFit="1" customWidth="1"/>
    <col min="11783" max="11783" width="17.296875" style="129" customWidth="1"/>
    <col min="11784" max="11784" width="3.09765625" style="129" customWidth="1"/>
    <col min="11785" max="12031" width="8.8984375" style="129"/>
    <col min="12032" max="12032" width="4.3984375" style="129" customWidth="1"/>
    <col min="12033" max="12033" width="30.3984375" style="129" customWidth="1"/>
    <col min="12034" max="12034" width="37.69921875" style="129" customWidth="1"/>
    <col min="12035" max="12035" width="14.59765625" style="129" bestFit="1" customWidth="1"/>
    <col min="12036" max="12036" width="10.69921875" style="129" customWidth="1"/>
    <col min="12037" max="12037" width="14.59765625" style="129" bestFit="1" customWidth="1"/>
    <col min="12038" max="12038" width="10.69921875" style="129" bestFit="1" customWidth="1"/>
    <col min="12039" max="12039" width="17.296875" style="129" customWidth="1"/>
    <col min="12040" max="12040" width="3.09765625" style="129" customWidth="1"/>
    <col min="12041" max="12287" width="8.8984375" style="129"/>
    <col min="12288" max="12288" width="4.3984375" style="129" customWidth="1"/>
    <col min="12289" max="12289" width="30.3984375" style="129" customWidth="1"/>
    <col min="12290" max="12290" width="37.69921875" style="129" customWidth="1"/>
    <col min="12291" max="12291" width="14.59765625" style="129" bestFit="1" customWidth="1"/>
    <col min="12292" max="12292" width="10.69921875" style="129" customWidth="1"/>
    <col min="12293" max="12293" width="14.59765625" style="129" bestFit="1" customWidth="1"/>
    <col min="12294" max="12294" width="10.69921875" style="129" bestFit="1" customWidth="1"/>
    <col min="12295" max="12295" width="17.296875" style="129" customWidth="1"/>
    <col min="12296" max="12296" width="3.09765625" style="129" customWidth="1"/>
    <col min="12297" max="12543" width="8.8984375" style="129"/>
    <col min="12544" max="12544" width="4.3984375" style="129" customWidth="1"/>
    <col min="12545" max="12545" width="30.3984375" style="129" customWidth="1"/>
    <col min="12546" max="12546" width="37.69921875" style="129" customWidth="1"/>
    <col min="12547" max="12547" width="14.59765625" style="129" bestFit="1" customWidth="1"/>
    <col min="12548" max="12548" width="10.69921875" style="129" customWidth="1"/>
    <col min="12549" max="12549" width="14.59765625" style="129" bestFit="1" customWidth="1"/>
    <col min="12550" max="12550" width="10.69921875" style="129" bestFit="1" customWidth="1"/>
    <col min="12551" max="12551" width="17.296875" style="129" customWidth="1"/>
    <col min="12552" max="12552" width="3.09765625" style="129" customWidth="1"/>
    <col min="12553" max="12799" width="8.8984375" style="129"/>
    <col min="12800" max="12800" width="4.3984375" style="129" customWidth="1"/>
    <col min="12801" max="12801" width="30.3984375" style="129" customWidth="1"/>
    <col min="12802" max="12802" width="37.69921875" style="129" customWidth="1"/>
    <col min="12803" max="12803" width="14.59765625" style="129" bestFit="1" customWidth="1"/>
    <col min="12804" max="12804" width="10.69921875" style="129" customWidth="1"/>
    <col min="12805" max="12805" width="14.59765625" style="129" bestFit="1" customWidth="1"/>
    <col min="12806" max="12806" width="10.69921875" style="129" bestFit="1" customWidth="1"/>
    <col min="12807" max="12807" width="17.296875" style="129" customWidth="1"/>
    <col min="12808" max="12808" width="3.09765625" style="129" customWidth="1"/>
    <col min="12809" max="13055" width="8.8984375" style="129"/>
    <col min="13056" max="13056" width="4.3984375" style="129" customWidth="1"/>
    <col min="13057" max="13057" width="30.3984375" style="129" customWidth="1"/>
    <col min="13058" max="13058" width="37.69921875" style="129" customWidth="1"/>
    <col min="13059" max="13059" width="14.59765625" style="129" bestFit="1" customWidth="1"/>
    <col min="13060" max="13060" width="10.69921875" style="129" customWidth="1"/>
    <col min="13061" max="13061" width="14.59765625" style="129" bestFit="1" customWidth="1"/>
    <col min="13062" max="13062" width="10.69921875" style="129" bestFit="1" customWidth="1"/>
    <col min="13063" max="13063" width="17.296875" style="129" customWidth="1"/>
    <col min="13064" max="13064" width="3.09765625" style="129" customWidth="1"/>
    <col min="13065" max="13311" width="8.8984375" style="129"/>
    <col min="13312" max="13312" width="4.3984375" style="129" customWidth="1"/>
    <col min="13313" max="13313" width="30.3984375" style="129" customWidth="1"/>
    <col min="13314" max="13314" width="37.69921875" style="129" customWidth="1"/>
    <col min="13315" max="13315" width="14.59765625" style="129" bestFit="1" customWidth="1"/>
    <col min="13316" max="13316" width="10.69921875" style="129" customWidth="1"/>
    <col min="13317" max="13317" width="14.59765625" style="129" bestFit="1" customWidth="1"/>
    <col min="13318" max="13318" width="10.69921875" style="129" bestFit="1" customWidth="1"/>
    <col min="13319" max="13319" width="17.296875" style="129" customWidth="1"/>
    <col min="13320" max="13320" width="3.09765625" style="129" customWidth="1"/>
    <col min="13321" max="13567" width="8.8984375" style="129"/>
    <col min="13568" max="13568" width="4.3984375" style="129" customWidth="1"/>
    <col min="13569" max="13569" width="30.3984375" style="129" customWidth="1"/>
    <col min="13570" max="13570" width="37.69921875" style="129" customWidth="1"/>
    <col min="13571" max="13571" width="14.59765625" style="129" bestFit="1" customWidth="1"/>
    <col min="13572" max="13572" width="10.69921875" style="129" customWidth="1"/>
    <col min="13573" max="13573" width="14.59765625" style="129" bestFit="1" customWidth="1"/>
    <col min="13574" max="13574" width="10.69921875" style="129" bestFit="1" customWidth="1"/>
    <col min="13575" max="13575" width="17.296875" style="129" customWidth="1"/>
    <col min="13576" max="13576" width="3.09765625" style="129" customWidth="1"/>
    <col min="13577" max="13823" width="8.8984375" style="129"/>
    <col min="13824" max="13824" width="4.3984375" style="129" customWidth="1"/>
    <col min="13825" max="13825" width="30.3984375" style="129" customWidth="1"/>
    <col min="13826" max="13826" width="37.69921875" style="129" customWidth="1"/>
    <col min="13827" max="13827" width="14.59765625" style="129" bestFit="1" customWidth="1"/>
    <col min="13828" max="13828" width="10.69921875" style="129" customWidth="1"/>
    <col min="13829" max="13829" width="14.59765625" style="129" bestFit="1" customWidth="1"/>
    <col min="13830" max="13830" width="10.69921875" style="129" bestFit="1" customWidth="1"/>
    <col min="13831" max="13831" width="17.296875" style="129" customWidth="1"/>
    <col min="13832" max="13832" width="3.09765625" style="129" customWidth="1"/>
    <col min="13833" max="14079" width="8.8984375" style="129"/>
    <col min="14080" max="14080" width="4.3984375" style="129" customWidth="1"/>
    <col min="14081" max="14081" width="30.3984375" style="129" customWidth="1"/>
    <col min="14082" max="14082" width="37.69921875" style="129" customWidth="1"/>
    <col min="14083" max="14083" width="14.59765625" style="129" bestFit="1" customWidth="1"/>
    <col min="14084" max="14084" width="10.69921875" style="129" customWidth="1"/>
    <col min="14085" max="14085" width="14.59765625" style="129" bestFit="1" customWidth="1"/>
    <col min="14086" max="14086" width="10.69921875" style="129" bestFit="1" customWidth="1"/>
    <col min="14087" max="14087" width="17.296875" style="129" customWidth="1"/>
    <col min="14088" max="14088" width="3.09765625" style="129" customWidth="1"/>
    <col min="14089" max="14335" width="8.8984375" style="129"/>
    <col min="14336" max="14336" width="4.3984375" style="129" customWidth="1"/>
    <col min="14337" max="14337" width="30.3984375" style="129" customWidth="1"/>
    <col min="14338" max="14338" width="37.69921875" style="129" customWidth="1"/>
    <col min="14339" max="14339" width="14.59765625" style="129" bestFit="1" customWidth="1"/>
    <col min="14340" max="14340" width="10.69921875" style="129" customWidth="1"/>
    <col min="14341" max="14341" width="14.59765625" style="129" bestFit="1" customWidth="1"/>
    <col min="14342" max="14342" width="10.69921875" style="129" bestFit="1" customWidth="1"/>
    <col min="14343" max="14343" width="17.296875" style="129" customWidth="1"/>
    <col min="14344" max="14344" width="3.09765625" style="129" customWidth="1"/>
    <col min="14345" max="14591" width="8.8984375" style="129"/>
    <col min="14592" max="14592" width="4.3984375" style="129" customWidth="1"/>
    <col min="14593" max="14593" width="30.3984375" style="129" customWidth="1"/>
    <col min="14594" max="14594" width="37.69921875" style="129" customWidth="1"/>
    <col min="14595" max="14595" width="14.59765625" style="129" bestFit="1" customWidth="1"/>
    <col min="14596" max="14596" width="10.69921875" style="129" customWidth="1"/>
    <col min="14597" max="14597" width="14.59765625" style="129" bestFit="1" customWidth="1"/>
    <col min="14598" max="14598" width="10.69921875" style="129" bestFit="1" customWidth="1"/>
    <col min="14599" max="14599" width="17.296875" style="129" customWidth="1"/>
    <col min="14600" max="14600" width="3.09765625" style="129" customWidth="1"/>
    <col min="14601" max="14847" width="8.8984375" style="129"/>
    <col min="14848" max="14848" width="4.3984375" style="129" customWidth="1"/>
    <col min="14849" max="14849" width="30.3984375" style="129" customWidth="1"/>
    <col min="14850" max="14850" width="37.69921875" style="129" customWidth="1"/>
    <col min="14851" max="14851" width="14.59765625" style="129" bestFit="1" customWidth="1"/>
    <col min="14852" max="14852" width="10.69921875" style="129" customWidth="1"/>
    <col min="14853" max="14853" width="14.59765625" style="129" bestFit="1" customWidth="1"/>
    <col min="14854" max="14854" width="10.69921875" style="129" bestFit="1" customWidth="1"/>
    <col min="14855" max="14855" width="17.296875" style="129" customWidth="1"/>
    <col min="14856" max="14856" width="3.09765625" style="129" customWidth="1"/>
    <col min="14857" max="15103" width="8.8984375" style="129"/>
    <col min="15104" max="15104" width="4.3984375" style="129" customWidth="1"/>
    <col min="15105" max="15105" width="30.3984375" style="129" customWidth="1"/>
    <col min="15106" max="15106" width="37.69921875" style="129" customWidth="1"/>
    <col min="15107" max="15107" width="14.59765625" style="129" bestFit="1" customWidth="1"/>
    <col min="15108" max="15108" width="10.69921875" style="129" customWidth="1"/>
    <col min="15109" max="15109" width="14.59765625" style="129" bestFit="1" customWidth="1"/>
    <col min="15110" max="15110" width="10.69921875" style="129" bestFit="1" customWidth="1"/>
    <col min="15111" max="15111" width="17.296875" style="129" customWidth="1"/>
    <col min="15112" max="15112" width="3.09765625" style="129" customWidth="1"/>
    <col min="15113" max="15359" width="8.8984375" style="129"/>
    <col min="15360" max="15360" width="4.3984375" style="129" customWidth="1"/>
    <col min="15361" max="15361" width="30.3984375" style="129" customWidth="1"/>
    <col min="15362" max="15362" width="37.69921875" style="129" customWidth="1"/>
    <col min="15363" max="15363" width="14.59765625" style="129" bestFit="1" customWidth="1"/>
    <col min="15364" max="15364" width="10.69921875" style="129" customWidth="1"/>
    <col min="15365" max="15365" width="14.59765625" style="129" bestFit="1" customWidth="1"/>
    <col min="15366" max="15366" width="10.69921875" style="129" bestFit="1" customWidth="1"/>
    <col min="15367" max="15367" width="17.296875" style="129" customWidth="1"/>
    <col min="15368" max="15368" width="3.09765625" style="129" customWidth="1"/>
    <col min="15369" max="15615" width="8.8984375" style="129"/>
    <col min="15616" max="15616" width="4.3984375" style="129" customWidth="1"/>
    <col min="15617" max="15617" width="30.3984375" style="129" customWidth="1"/>
    <col min="15618" max="15618" width="37.69921875" style="129" customWidth="1"/>
    <col min="15619" max="15619" width="14.59765625" style="129" bestFit="1" customWidth="1"/>
    <col min="15620" max="15620" width="10.69921875" style="129" customWidth="1"/>
    <col min="15621" max="15621" width="14.59765625" style="129" bestFit="1" customWidth="1"/>
    <col min="15622" max="15622" width="10.69921875" style="129" bestFit="1" customWidth="1"/>
    <col min="15623" max="15623" width="17.296875" style="129" customWidth="1"/>
    <col min="15624" max="15624" width="3.09765625" style="129" customWidth="1"/>
    <col min="15625" max="15871" width="8.8984375" style="129"/>
    <col min="15872" max="15872" width="4.3984375" style="129" customWidth="1"/>
    <col min="15873" max="15873" width="30.3984375" style="129" customWidth="1"/>
    <col min="15874" max="15874" width="37.69921875" style="129" customWidth="1"/>
    <col min="15875" max="15875" width="14.59765625" style="129" bestFit="1" customWidth="1"/>
    <col min="15876" max="15876" width="10.69921875" style="129" customWidth="1"/>
    <col min="15877" max="15877" width="14.59765625" style="129" bestFit="1" customWidth="1"/>
    <col min="15878" max="15878" width="10.69921875" style="129" bestFit="1" customWidth="1"/>
    <col min="15879" max="15879" width="17.296875" style="129" customWidth="1"/>
    <col min="15880" max="15880" width="3.09765625" style="129" customWidth="1"/>
    <col min="15881" max="16127" width="8.8984375" style="129"/>
    <col min="16128" max="16128" width="4.3984375" style="129" customWidth="1"/>
    <col min="16129" max="16129" width="30.3984375" style="129" customWidth="1"/>
    <col min="16130" max="16130" width="37.69921875" style="129" customWidth="1"/>
    <col min="16131" max="16131" width="14.59765625" style="129" bestFit="1" customWidth="1"/>
    <col min="16132" max="16132" width="10.69921875" style="129" customWidth="1"/>
    <col min="16133" max="16133" width="14.59765625" style="129" bestFit="1" customWidth="1"/>
    <col min="16134" max="16134" width="10.69921875" style="129" bestFit="1" customWidth="1"/>
    <col min="16135" max="16135" width="17.296875" style="129" customWidth="1"/>
    <col min="16136" max="16136" width="3.09765625" style="129" customWidth="1"/>
    <col min="16137" max="16384" width="8.8984375" style="129"/>
  </cols>
  <sheetData>
    <row r="1" spans="1:7" x14ac:dyDescent="0.35">
      <c r="A1" s="251" t="s">
        <v>0</v>
      </c>
      <c r="B1" s="251"/>
      <c r="C1" s="251"/>
      <c r="D1" s="251"/>
      <c r="E1" s="251"/>
      <c r="F1" s="251"/>
    </row>
    <row r="2" spans="1:7" x14ac:dyDescent="0.35">
      <c r="B2" s="130" t="s">
        <v>532</v>
      </c>
    </row>
    <row r="3" spans="1:7" x14ac:dyDescent="0.35">
      <c r="B3" s="130"/>
    </row>
    <row r="4" spans="1:7" x14ac:dyDescent="0.35">
      <c r="A4" s="133"/>
      <c r="C4" s="134" t="s">
        <v>2</v>
      </c>
      <c r="D4" s="134" t="s">
        <v>3</v>
      </c>
      <c r="E4" s="134" t="s">
        <v>4</v>
      </c>
      <c r="F4" s="135" t="s">
        <v>5</v>
      </c>
    </row>
    <row r="5" spans="1:7" x14ac:dyDescent="0.35">
      <c r="A5" s="133" t="s">
        <v>269</v>
      </c>
      <c r="C5" s="143"/>
      <c r="D5" s="143"/>
      <c r="E5" s="143"/>
    </row>
    <row r="6" spans="1:7" x14ac:dyDescent="0.35">
      <c r="A6" s="129" t="s">
        <v>533</v>
      </c>
      <c r="B6" s="129" t="s">
        <v>534</v>
      </c>
      <c r="C6" s="145">
        <v>440</v>
      </c>
      <c r="D6" s="145">
        <v>88</v>
      </c>
      <c r="E6" s="145">
        <v>528</v>
      </c>
      <c r="F6" s="146">
        <v>108832</v>
      </c>
    </row>
    <row r="7" spans="1:7" x14ac:dyDescent="0.35">
      <c r="A7" s="129" t="s">
        <v>270</v>
      </c>
      <c r="B7" s="129" t="s">
        <v>535</v>
      </c>
      <c r="C7" s="145">
        <v>116</v>
      </c>
      <c r="D7" s="145">
        <v>0</v>
      </c>
      <c r="E7" s="145">
        <v>116</v>
      </c>
      <c r="F7" s="146" t="s">
        <v>131</v>
      </c>
    </row>
    <row r="8" spans="1:7" x14ac:dyDescent="0.35">
      <c r="C8" s="142">
        <f>SUM(C6:C7)</f>
        <v>556</v>
      </c>
      <c r="D8" s="142">
        <f>SUM(D6:D7)</f>
        <v>88</v>
      </c>
      <c r="E8" s="142">
        <f>SUM(E6:E7)</f>
        <v>644</v>
      </c>
      <c r="G8" s="139"/>
    </row>
    <row r="9" spans="1:7" x14ac:dyDescent="0.35">
      <c r="C9" s="152"/>
      <c r="D9" s="152"/>
      <c r="E9" s="152"/>
      <c r="G9" s="139"/>
    </row>
    <row r="10" spans="1:7" x14ac:dyDescent="0.35">
      <c r="A10" s="133" t="s">
        <v>287</v>
      </c>
      <c r="C10" s="143"/>
      <c r="D10" s="143"/>
      <c r="E10" s="143"/>
    </row>
    <row r="11" spans="1:7" x14ac:dyDescent="0.35">
      <c r="A11" s="136" t="s">
        <v>56</v>
      </c>
      <c r="B11" s="129" t="s">
        <v>536</v>
      </c>
      <c r="C11" s="143">
        <v>10</v>
      </c>
      <c r="D11" s="143">
        <v>2</v>
      </c>
      <c r="E11" s="143">
        <v>12</v>
      </c>
      <c r="F11" s="132" t="s">
        <v>8</v>
      </c>
    </row>
    <row r="12" spans="1:7" x14ac:dyDescent="0.35">
      <c r="A12" s="149"/>
      <c r="B12" s="150"/>
      <c r="C12" s="142">
        <f>SUM(C11:C11)</f>
        <v>10</v>
      </c>
      <c r="D12" s="142">
        <f>SUM(D11:D11)</f>
        <v>2</v>
      </c>
      <c r="E12" s="142">
        <f>SUM(E11:E11)</f>
        <v>12</v>
      </c>
      <c r="F12" s="151"/>
    </row>
    <row r="13" spans="1:7" x14ac:dyDescent="0.35">
      <c r="A13" s="154"/>
      <c r="B13" s="149"/>
      <c r="C13" s="152"/>
      <c r="D13" s="152"/>
      <c r="E13" s="152"/>
      <c r="G13" s="139"/>
    </row>
    <row r="14" spans="1:7" x14ac:dyDescent="0.35">
      <c r="A14" s="158" t="s">
        <v>309</v>
      </c>
      <c r="B14" s="149"/>
      <c r="C14" s="152"/>
      <c r="D14" s="152"/>
      <c r="E14" s="152"/>
    </row>
    <row r="15" spans="1:7" x14ac:dyDescent="0.35">
      <c r="A15" s="154" t="s">
        <v>537</v>
      </c>
      <c r="B15" s="148" t="s">
        <v>538</v>
      </c>
      <c r="C15" s="152">
        <v>2120</v>
      </c>
      <c r="D15" s="152">
        <v>424</v>
      </c>
      <c r="E15" s="152">
        <v>2544</v>
      </c>
      <c r="F15" s="132">
        <v>108828</v>
      </c>
    </row>
    <row r="16" spans="1:7" x14ac:dyDescent="0.35">
      <c r="A16" s="154"/>
      <c r="B16" s="149"/>
      <c r="C16" s="142">
        <f>SUM(C15:C15)</f>
        <v>2120</v>
      </c>
      <c r="D16" s="142">
        <f>SUM(D15:D15)</f>
        <v>424</v>
      </c>
      <c r="E16" s="142">
        <f>SUM(E15:E15)</f>
        <v>2544</v>
      </c>
    </row>
    <row r="17" spans="1:6" x14ac:dyDescent="0.35">
      <c r="A17" s="133"/>
      <c r="B17" s="150"/>
      <c r="C17" s="152"/>
      <c r="D17" s="152"/>
      <c r="E17" s="152"/>
    </row>
    <row r="18" spans="1:6" x14ac:dyDescent="0.35">
      <c r="A18" s="133" t="s">
        <v>418</v>
      </c>
      <c r="B18" s="150"/>
      <c r="C18" s="152"/>
      <c r="D18" s="152"/>
      <c r="E18" s="152"/>
    </row>
    <row r="19" spans="1:6" x14ac:dyDescent="0.35">
      <c r="A19" s="136" t="s">
        <v>539</v>
      </c>
      <c r="B19" s="149" t="s">
        <v>540</v>
      </c>
      <c r="C19" s="152">
        <v>275</v>
      </c>
      <c r="D19" s="152"/>
      <c r="E19" s="152">
        <v>275</v>
      </c>
      <c r="F19" s="132">
        <v>108829</v>
      </c>
    </row>
    <row r="20" spans="1:6" x14ac:dyDescent="0.35">
      <c r="A20" s="133"/>
      <c r="B20" s="150"/>
      <c r="C20" s="142">
        <f>SUM(C19:C19)</f>
        <v>275</v>
      </c>
      <c r="D20" s="142">
        <f>SUM(D19:D19)</f>
        <v>0</v>
      </c>
      <c r="E20" s="142">
        <f>SUM(E19:E19)</f>
        <v>275</v>
      </c>
    </row>
    <row r="21" spans="1:6" x14ac:dyDescent="0.35">
      <c r="A21" s="133"/>
      <c r="B21" s="150"/>
      <c r="C21" s="152"/>
      <c r="D21" s="152"/>
      <c r="E21" s="152"/>
    </row>
    <row r="22" spans="1:6" x14ac:dyDescent="0.35">
      <c r="A22" s="133" t="s">
        <v>314</v>
      </c>
      <c r="C22" s="152"/>
      <c r="D22" s="152"/>
      <c r="E22" s="152"/>
    </row>
    <row r="23" spans="1:6" x14ac:dyDescent="0.35">
      <c r="A23" s="163" t="s">
        <v>105</v>
      </c>
      <c r="B23" s="164" t="s">
        <v>541</v>
      </c>
      <c r="C23" s="162">
        <v>12342.6</v>
      </c>
      <c r="D23" s="162"/>
      <c r="E23" s="162">
        <v>12342.6</v>
      </c>
      <c r="F23" s="132" t="s">
        <v>194</v>
      </c>
    </row>
    <row r="24" spans="1:6" x14ac:dyDescent="0.35">
      <c r="A24" s="163" t="s">
        <v>108</v>
      </c>
      <c r="B24" s="164" t="s">
        <v>542</v>
      </c>
      <c r="C24" s="162">
        <v>3481.23</v>
      </c>
      <c r="D24" s="162"/>
      <c r="E24" s="162">
        <v>3481.23</v>
      </c>
      <c r="F24" s="132">
        <v>108830</v>
      </c>
    </row>
    <row r="25" spans="1:6" x14ac:dyDescent="0.35">
      <c r="A25" s="163" t="s">
        <v>110</v>
      </c>
      <c r="B25" s="164" t="s">
        <v>543</v>
      </c>
      <c r="C25" s="162">
        <v>4505.03</v>
      </c>
      <c r="D25" s="162"/>
      <c r="E25" s="162">
        <v>4505.03</v>
      </c>
      <c r="F25" s="132">
        <v>108831</v>
      </c>
    </row>
    <row r="26" spans="1:6" x14ac:dyDescent="0.35">
      <c r="C26" s="142">
        <f>SUM(C23:C25)</f>
        <v>20328.86</v>
      </c>
      <c r="D26" s="142">
        <v>0</v>
      </c>
      <c r="E26" s="142">
        <f>SUM(E23:E25)</f>
        <v>20328.86</v>
      </c>
    </row>
    <row r="27" spans="1:6" x14ac:dyDescent="0.35">
      <c r="C27" s="152"/>
      <c r="D27" s="152"/>
      <c r="E27" s="152"/>
    </row>
    <row r="28" spans="1:6" x14ac:dyDescent="0.35">
      <c r="B28" s="167" t="s">
        <v>112</v>
      </c>
      <c r="C28" s="142">
        <f>+C8+C12+C16+C20+C26</f>
        <v>23289.86</v>
      </c>
      <c r="D28" s="142">
        <f>+D8+D12+D16+D20+D26</f>
        <v>514</v>
      </c>
      <c r="E28" s="142">
        <f>+E8+E12+E16+E20+E26</f>
        <v>23803.86</v>
      </c>
    </row>
    <row r="29" spans="1:6" x14ac:dyDescent="0.35">
      <c r="B29" s="168"/>
      <c r="C29" s="152"/>
      <c r="D29" s="152"/>
      <c r="E29" s="152"/>
    </row>
    <row r="30" spans="1:6" x14ac:dyDescent="0.35">
      <c r="B30" s="168"/>
      <c r="C30" s="152"/>
      <c r="D30" s="152"/>
      <c r="E30" s="152"/>
    </row>
    <row r="31" spans="1:6" x14ac:dyDescent="0.35">
      <c r="A31" s="169"/>
      <c r="B31" s="171"/>
      <c r="C31" s="144"/>
    </row>
    <row r="32" spans="1:6" x14ac:dyDescent="0.35">
      <c r="A32" s="172"/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G40" sqref="G40"/>
    </sheetView>
  </sheetViews>
  <sheetFormatPr defaultRowHeight="12.7" x14ac:dyDescent="0.25"/>
  <cols>
    <col min="1" max="1" width="30.3984375" style="45" customWidth="1"/>
    <col min="2" max="2" width="49.296875" style="45" customWidth="1"/>
    <col min="3" max="3" width="14.59765625" style="47" bestFit="1" customWidth="1"/>
    <col min="4" max="4" width="13.69921875" style="47" customWidth="1"/>
    <col min="5" max="5" width="14.59765625" style="47" bestFit="1" customWidth="1"/>
    <col min="6" max="6" width="10.69921875" style="48" bestFit="1" customWidth="1"/>
    <col min="7" max="7" width="17.296875" style="44" customWidth="1"/>
    <col min="8" max="8" width="3.09765625" style="45" customWidth="1"/>
    <col min="9" max="255" width="9.09765625" style="45"/>
    <col min="256" max="256" width="4.3984375" style="45" customWidth="1"/>
    <col min="257" max="257" width="30.3984375" style="45" customWidth="1"/>
    <col min="258" max="258" width="49.296875" style="45" customWidth="1"/>
    <col min="259" max="259" width="14.59765625" style="45" bestFit="1" customWidth="1"/>
    <col min="260" max="260" width="13.69921875" style="45" customWidth="1"/>
    <col min="261" max="261" width="14.59765625" style="45" bestFit="1" customWidth="1"/>
    <col min="262" max="262" width="10.69921875" style="45" bestFit="1" customWidth="1"/>
    <col min="263" max="263" width="17.296875" style="45" customWidth="1"/>
    <col min="264" max="264" width="3.09765625" style="45" customWidth="1"/>
    <col min="265" max="511" width="9.09765625" style="45"/>
    <col min="512" max="512" width="4.3984375" style="45" customWidth="1"/>
    <col min="513" max="513" width="30.3984375" style="45" customWidth="1"/>
    <col min="514" max="514" width="49.296875" style="45" customWidth="1"/>
    <col min="515" max="515" width="14.59765625" style="45" bestFit="1" customWidth="1"/>
    <col min="516" max="516" width="13.69921875" style="45" customWidth="1"/>
    <col min="517" max="517" width="14.59765625" style="45" bestFit="1" customWidth="1"/>
    <col min="518" max="518" width="10.69921875" style="45" bestFit="1" customWidth="1"/>
    <col min="519" max="519" width="17.296875" style="45" customWidth="1"/>
    <col min="520" max="520" width="3.09765625" style="45" customWidth="1"/>
    <col min="521" max="767" width="9.09765625" style="45"/>
    <col min="768" max="768" width="4.3984375" style="45" customWidth="1"/>
    <col min="769" max="769" width="30.3984375" style="45" customWidth="1"/>
    <col min="770" max="770" width="49.296875" style="45" customWidth="1"/>
    <col min="771" max="771" width="14.59765625" style="45" bestFit="1" customWidth="1"/>
    <col min="772" max="772" width="13.69921875" style="45" customWidth="1"/>
    <col min="773" max="773" width="14.59765625" style="45" bestFit="1" customWidth="1"/>
    <col min="774" max="774" width="10.69921875" style="45" bestFit="1" customWidth="1"/>
    <col min="775" max="775" width="17.296875" style="45" customWidth="1"/>
    <col min="776" max="776" width="3.09765625" style="45" customWidth="1"/>
    <col min="777" max="1023" width="9.09765625" style="45"/>
    <col min="1024" max="1024" width="4.3984375" style="45" customWidth="1"/>
    <col min="1025" max="1025" width="30.3984375" style="45" customWidth="1"/>
    <col min="1026" max="1026" width="49.296875" style="45" customWidth="1"/>
    <col min="1027" max="1027" width="14.59765625" style="45" bestFit="1" customWidth="1"/>
    <col min="1028" max="1028" width="13.69921875" style="45" customWidth="1"/>
    <col min="1029" max="1029" width="14.59765625" style="45" bestFit="1" customWidth="1"/>
    <col min="1030" max="1030" width="10.69921875" style="45" bestFit="1" customWidth="1"/>
    <col min="1031" max="1031" width="17.296875" style="45" customWidth="1"/>
    <col min="1032" max="1032" width="3.09765625" style="45" customWidth="1"/>
    <col min="1033" max="1279" width="9.09765625" style="45"/>
    <col min="1280" max="1280" width="4.3984375" style="45" customWidth="1"/>
    <col min="1281" max="1281" width="30.3984375" style="45" customWidth="1"/>
    <col min="1282" max="1282" width="49.296875" style="45" customWidth="1"/>
    <col min="1283" max="1283" width="14.59765625" style="45" bestFit="1" customWidth="1"/>
    <col min="1284" max="1284" width="13.69921875" style="45" customWidth="1"/>
    <col min="1285" max="1285" width="14.59765625" style="45" bestFit="1" customWidth="1"/>
    <col min="1286" max="1286" width="10.69921875" style="45" bestFit="1" customWidth="1"/>
    <col min="1287" max="1287" width="17.296875" style="45" customWidth="1"/>
    <col min="1288" max="1288" width="3.09765625" style="45" customWidth="1"/>
    <col min="1289" max="1535" width="9.09765625" style="45"/>
    <col min="1536" max="1536" width="4.3984375" style="45" customWidth="1"/>
    <col min="1537" max="1537" width="30.3984375" style="45" customWidth="1"/>
    <col min="1538" max="1538" width="49.296875" style="45" customWidth="1"/>
    <col min="1539" max="1539" width="14.59765625" style="45" bestFit="1" customWidth="1"/>
    <col min="1540" max="1540" width="13.69921875" style="45" customWidth="1"/>
    <col min="1541" max="1541" width="14.59765625" style="45" bestFit="1" customWidth="1"/>
    <col min="1542" max="1542" width="10.69921875" style="45" bestFit="1" customWidth="1"/>
    <col min="1543" max="1543" width="17.296875" style="45" customWidth="1"/>
    <col min="1544" max="1544" width="3.09765625" style="45" customWidth="1"/>
    <col min="1545" max="1791" width="9.09765625" style="45"/>
    <col min="1792" max="1792" width="4.3984375" style="45" customWidth="1"/>
    <col min="1793" max="1793" width="30.3984375" style="45" customWidth="1"/>
    <col min="1794" max="1794" width="49.296875" style="45" customWidth="1"/>
    <col min="1795" max="1795" width="14.59765625" style="45" bestFit="1" customWidth="1"/>
    <col min="1796" max="1796" width="13.69921875" style="45" customWidth="1"/>
    <col min="1797" max="1797" width="14.59765625" style="45" bestFit="1" customWidth="1"/>
    <col min="1798" max="1798" width="10.69921875" style="45" bestFit="1" customWidth="1"/>
    <col min="1799" max="1799" width="17.296875" style="45" customWidth="1"/>
    <col min="1800" max="1800" width="3.09765625" style="45" customWidth="1"/>
    <col min="1801" max="2047" width="9.09765625" style="45"/>
    <col min="2048" max="2048" width="4.3984375" style="45" customWidth="1"/>
    <col min="2049" max="2049" width="30.3984375" style="45" customWidth="1"/>
    <col min="2050" max="2050" width="49.296875" style="45" customWidth="1"/>
    <col min="2051" max="2051" width="14.59765625" style="45" bestFit="1" customWidth="1"/>
    <col min="2052" max="2052" width="13.69921875" style="45" customWidth="1"/>
    <col min="2053" max="2053" width="14.59765625" style="45" bestFit="1" customWidth="1"/>
    <col min="2054" max="2054" width="10.69921875" style="45" bestFit="1" customWidth="1"/>
    <col min="2055" max="2055" width="17.296875" style="45" customWidth="1"/>
    <col min="2056" max="2056" width="3.09765625" style="45" customWidth="1"/>
    <col min="2057" max="2303" width="9.09765625" style="45"/>
    <col min="2304" max="2304" width="4.3984375" style="45" customWidth="1"/>
    <col min="2305" max="2305" width="30.3984375" style="45" customWidth="1"/>
    <col min="2306" max="2306" width="49.296875" style="45" customWidth="1"/>
    <col min="2307" max="2307" width="14.59765625" style="45" bestFit="1" customWidth="1"/>
    <col min="2308" max="2308" width="13.69921875" style="45" customWidth="1"/>
    <col min="2309" max="2309" width="14.59765625" style="45" bestFit="1" customWidth="1"/>
    <col min="2310" max="2310" width="10.69921875" style="45" bestFit="1" customWidth="1"/>
    <col min="2311" max="2311" width="17.296875" style="45" customWidth="1"/>
    <col min="2312" max="2312" width="3.09765625" style="45" customWidth="1"/>
    <col min="2313" max="2559" width="9.09765625" style="45"/>
    <col min="2560" max="2560" width="4.3984375" style="45" customWidth="1"/>
    <col min="2561" max="2561" width="30.3984375" style="45" customWidth="1"/>
    <col min="2562" max="2562" width="49.296875" style="45" customWidth="1"/>
    <col min="2563" max="2563" width="14.59765625" style="45" bestFit="1" customWidth="1"/>
    <col min="2564" max="2564" width="13.69921875" style="45" customWidth="1"/>
    <col min="2565" max="2565" width="14.59765625" style="45" bestFit="1" customWidth="1"/>
    <col min="2566" max="2566" width="10.69921875" style="45" bestFit="1" customWidth="1"/>
    <col min="2567" max="2567" width="17.296875" style="45" customWidth="1"/>
    <col min="2568" max="2568" width="3.09765625" style="45" customWidth="1"/>
    <col min="2569" max="2815" width="9.09765625" style="45"/>
    <col min="2816" max="2816" width="4.3984375" style="45" customWidth="1"/>
    <col min="2817" max="2817" width="30.3984375" style="45" customWidth="1"/>
    <col min="2818" max="2818" width="49.296875" style="45" customWidth="1"/>
    <col min="2819" max="2819" width="14.59765625" style="45" bestFit="1" customWidth="1"/>
    <col min="2820" max="2820" width="13.69921875" style="45" customWidth="1"/>
    <col min="2821" max="2821" width="14.59765625" style="45" bestFit="1" customWidth="1"/>
    <col min="2822" max="2822" width="10.69921875" style="45" bestFit="1" customWidth="1"/>
    <col min="2823" max="2823" width="17.296875" style="45" customWidth="1"/>
    <col min="2824" max="2824" width="3.09765625" style="45" customWidth="1"/>
    <col min="2825" max="3071" width="9.09765625" style="45"/>
    <col min="3072" max="3072" width="4.3984375" style="45" customWidth="1"/>
    <col min="3073" max="3073" width="30.3984375" style="45" customWidth="1"/>
    <col min="3074" max="3074" width="49.296875" style="45" customWidth="1"/>
    <col min="3075" max="3075" width="14.59765625" style="45" bestFit="1" customWidth="1"/>
    <col min="3076" max="3076" width="13.69921875" style="45" customWidth="1"/>
    <col min="3077" max="3077" width="14.59765625" style="45" bestFit="1" customWidth="1"/>
    <col min="3078" max="3078" width="10.69921875" style="45" bestFit="1" customWidth="1"/>
    <col min="3079" max="3079" width="17.296875" style="45" customWidth="1"/>
    <col min="3080" max="3080" width="3.09765625" style="45" customWidth="1"/>
    <col min="3081" max="3327" width="9.09765625" style="45"/>
    <col min="3328" max="3328" width="4.3984375" style="45" customWidth="1"/>
    <col min="3329" max="3329" width="30.3984375" style="45" customWidth="1"/>
    <col min="3330" max="3330" width="49.296875" style="45" customWidth="1"/>
    <col min="3331" max="3331" width="14.59765625" style="45" bestFit="1" customWidth="1"/>
    <col min="3332" max="3332" width="13.69921875" style="45" customWidth="1"/>
    <col min="3333" max="3333" width="14.59765625" style="45" bestFit="1" customWidth="1"/>
    <col min="3334" max="3334" width="10.69921875" style="45" bestFit="1" customWidth="1"/>
    <col min="3335" max="3335" width="17.296875" style="45" customWidth="1"/>
    <col min="3336" max="3336" width="3.09765625" style="45" customWidth="1"/>
    <col min="3337" max="3583" width="9.09765625" style="45"/>
    <col min="3584" max="3584" width="4.3984375" style="45" customWidth="1"/>
    <col min="3585" max="3585" width="30.3984375" style="45" customWidth="1"/>
    <col min="3586" max="3586" width="49.296875" style="45" customWidth="1"/>
    <col min="3587" max="3587" width="14.59765625" style="45" bestFit="1" customWidth="1"/>
    <col min="3588" max="3588" width="13.69921875" style="45" customWidth="1"/>
    <col min="3589" max="3589" width="14.59765625" style="45" bestFit="1" customWidth="1"/>
    <col min="3590" max="3590" width="10.69921875" style="45" bestFit="1" customWidth="1"/>
    <col min="3591" max="3591" width="17.296875" style="45" customWidth="1"/>
    <col min="3592" max="3592" width="3.09765625" style="45" customWidth="1"/>
    <col min="3593" max="3839" width="9.09765625" style="45"/>
    <col min="3840" max="3840" width="4.3984375" style="45" customWidth="1"/>
    <col min="3841" max="3841" width="30.3984375" style="45" customWidth="1"/>
    <col min="3842" max="3842" width="49.296875" style="45" customWidth="1"/>
    <col min="3843" max="3843" width="14.59765625" style="45" bestFit="1" customWidth="1"/>
    <col min="3844" max="3844" width="13.69921875" style="45" customWidth="1"/>
    <col min="3845" max="3845" width="14.59765625" style="45" bestFit="1" customWidth="1"/>
    <col min="3846" max="3846" width="10.69921875" style="45" bestFit="1" customWidth="1"/>
    <col min="3847" max="3847" width="17.296875" style="45" customWidth="1"/>
    <col min="3848" max="3848" width="3.09765625" style="45" customWidth="1"/>
    <col min="3849" max="4095" width="9.09765625" style="45"/>
    <col min="4096" max="4096" width="4.3984375" style="45" customWidth="1"/>
    <col min="4097" max="4097" width="30.3984375" style="45" customWidth="1"/>
    <col min="4098" max="4098" width="49.296875" style="45" customWidth="1"/>
    <col min="4099" max="4099" width="14.59765625" style="45" bestFit="1" customWidth="1"/>
    <col min="4100" max="4100" width="13.69921875" style="45" customWidth="1"/>
    <col min="4101" max="4101" width="14.59765625" style="45" bestFit="1" customWidth="1"/>
    <col min="4102" max="4102" width="10.69921875" style="45" bestFit="1" customWidth="1"/>
    <col min="4103" max="4103" width="17.296875" style="45" customWidth="1"/>
    <col min="4104" max="4104" width="3.09765625" style="45" customWidth="1"/>
    <col min="4105" max="4351" width="9.09765625" style="45"/>
    <col min="4352" max="4352" width="4.3984375" style="45" customWidth="1"/>
    <col min="4353" max="4353" width="30.3984375" style="45" customWidth="1"/>
    <col min="4354" max="4354" width="49.296875" style="45" customWidth="1"/>
    <col min="4355" max="4355" width="14.59765625" style="45" bestFit="1" customWidth="1"/>
    <col min="4356" max="4356" width="13.69921875" style="45" customWidth="1"/>
    <col min="4357" max="4357" width="14.59765625" style="45" bestFit="1" customWidth="1"/>
    <col min="4358" max="4358" width="10.69921875" style="45" bestFit="1" customWidth="1"/>
    <col min="4359" max="4359" width="17.296875" style="45" customWidth="1"/>
    <col min="4360" max="4360" width="3.09765625" style="45" customWidth="1"/>
    <col min="4361" max="4607" width="9.09765625" style="45"/>
    <col min="4608" max="4608" width="4.3984375" style="45" customWidth="1"/>
    <col min="4609" max="4609" width="30.3984375" style="45" customWidth="1"/>
    <col min="4610" max="4610" width="49.296875" style="45" customWidth="1"/>
    <col min="4611" max="4611" width="14.59765625" style="45" bestFit="1" customWidth="1"/>
    <col min="4612" max="4612" width="13.69921875" style="45" customWidth="1"/>
    <col min="4613" max="4613" width="14.59765625" style="45" bestFit="1" customWidth="1"/>
    <col min="4614" max="4614" width="10.69921875" style="45" bestFit="1" customWidth="1"/>
    <col min="4615" max="4615" width="17.296875" style="45" customWidth="1"/>
    <col min="4616" max="4616" width="3.09765625" style="45" customWidth="1"/>
    <col min="4617" max="4863" width="9.09765625" style="45"/>
    <col min="4864" max="4864" width="4.3984375" style="45" customWidth="1"/>
    <col min="4865" max="4865" width="30.3984375" style="45" customWidth="1"/>
    <col min="4866" max="4866" width="49.296875" style="45" customWidth="1"/>
    <col min="4867" max="4867" width="14.59765625" style="45" bestFit="1" customWidth="1"/>
    <col min="4868" max="4868" width="13.69921875" style="45" customWidth="1"/>
    <col min="4869" max="4869" width="14.59765625" style="45" bestFit="1" customWidth="1"/>
    <col min="4870" max="4870" width="10.69921875" style="45" bestFit="1" customWidth="1"/>
    <col min="4871" max="4871" width="17.296875" style="45" customWidth="1"/>
    <col min="4872" max="4872" width="3.09765625" style="45" customWidth="1"/>
    <col min="4873" max="5119" width="9.09765625" style="45"/>
    <col min="5120" max="5120" width="4.3984375" style="45" customWidth="1"/>
    <col min="5121" max="5121" width="30.3984375" style="45" customWidth="1"/>
    <col min="5122" max="5122" width="49.296875" style="45" customWidth="1"/>
    <col min="5123" max="5123" width="14.59765625" style="45" bestFit="1" customWidth="1"/>
    <col min="5124" max="5124" width="13.69921875" style="45" customWidth="1"/>
    <col min="5125" max="5125" width="14.59765625" style="45" bestFit="1" customWidth="1"/>
    <col min="5126" max="5126" width="10.69921875" style="45" bestFit="1" customWidth="1"/>
    <col min="5127" max="5127" width="17.296875" style="45" customWidth="1"/>
    <col min="5128" max="5128" width="3.09765625" style="45" customWidth="1"/>
    <col min="5129" max="5375" width="9.09765625" style="45"/>
    <col min="5376" max="5376" width="4.3984375" style="45" customWidth="1"/>
    <col min="5377" max="5377" width="30.3984375" style="45" customWidth="1"/>
    <col min="5378" max="5378" width="49.296875" style="45" customWidth="1"/>
    <col min="5379" max="5379" width="14.59765625" style="45" bestFit="1" customWidth="1"/>
    <col min="5380" max="5380" width="13.69921875" style="45" customWidth="1"/>
    <col min="5381" max="5381" width="14.59765625" style="45" bestFit="1" customWidth="1"/>
    <col min="5382" max="5382" width="10.69921875" style="45" bestFit="1" customWidth="1"/>
    <col min="5383" max="5383" width="17.296875" style="45" customWidth="1"/>
    <col min="5384" max="5384" width="3.09765625" style="45" customWidth="1"/>
    <col min="5385" max="5631" width="9.09765625" style="45"/>
    <col min="5632" max="5632" width="4.3984375" style="45" customWidth="1"/>
    <col min="5633" max="5633" width="30.3984375" style="45" customWidth="1"/>
    <col min="5634" max="5634" width="49.296875" style="45" customWidth="1"/>
    <col min="5635" max="5635" width="14.59765625" style="45" bestFit="1" customWidth="1"/>
    <col min="5636" max="5636" width="13.69921875" style="45" customWidth="1"/>
    <col min="5637" max="5637" width="14.59765625" style="45" bestFit="1" customWidth="1"/>
    <col min="5638" max="5638" width="10.69921875" style="45" bestFit="1" customWidth="1"/>
    <col min="5639" max="5639" width="17.296875" style="45" customWidth="1"/>
    <col min="5640" max="5640" width="3.09765625" style="45" customWidth="1"/>
    <col min="5641" max="5887" width="9.09765625" style="45"/>
    <col min="5888" max="5888" width="4.3984375" style="45" customWidth="1"/>
    <col min="5889" max="5889" width="30.3984375" style="45" customWidth="1"/>
    <col min="5890" max="5890" width="49.296875" style="45" customWidth="1"/>
    <col min="5891" max="5891" width="14.59765625" style="45" bestFit="1" customWidth="1"/>
    <col min="5892" max="5892" width="13.69921875" style="45" customWidth="1"/>
    <col min="5893" max="5893" width="14.59765625" style="45" bestFit="1" customWidth="1"/>
    <col min="5894" max="5894" width="10.69921875" style="45" bestFit="1" customWidth="1"/>
    <col min="5895" max="5895" width="17.296875" style="45" customWidth="1"/>
    <col min="5896" max="5896" width="3.09765625" style="45" customWidth="1"/>
    <col min="5897" max="6143" width="9.09765625" style="45"/>
    <col min="6144" max="6144" width="4.3984375" style="45" customWidth="1"/>
    <col min="6145" max="6145" width="30.3984375" style="45" customWidth="1"/>
    <col min="6146" max="6146" width="49.296875" style="45" customWidth="1"/>
    <col min="6147" max="6147" width="14.59765625" style="45" bestFit="1" customWidth="1"/>
    <col min="6148" max="6148" width="13.69921875" style="45" customWidth="1"/>
    <col min="6149" max="6149" width="14.59765625" style="45" bestFit="1" customWidth="1"/>
    <col min="6150" max="6150" width="10.69921875" style="45" bestFit="1" customWidth="1"/>
    <col min="6151" max="6151" width="17.296875" style="45" customWidth="1"/>
    <col min="6152" max="6152" width="3.09765625" style="45" customWidth="1"/>
    <col min="6153" max="6399" width="9.09765625" style="45"/>
    <col min="6400" max="6400" width="4.3984375" style="45" customWidth="1"/>
    <col min="6401" max="6401" width="30.3984375" style="45" customWidth="1"/>
    <col min="6402" max="6402" width="49.296875" style="45" customWidth="1"/>
    <col min="6403" max="6403" width="14.59765625" style="45" bestFit="1" customWidth="1"/>
    <col min="6404" max="6404" width="13.69921875" style="45" customWidth="1"/>
    <col min="6405" max="6405" width="14.59765625" style="45" bestFit="1" customWidth="1"/>
    <col min="6406" max="6406" width="10.69921875" style="45" bestFit="1" customWidth="1"/>
    <col min="6407" max="6407" width="17.296875" style="45" customWidth="1"/>
    <col min="6408" max="6408" width="3.09765625" style="45" customWidth="1"/>
    <col min="6409" max="6655" width="9.09765625" style="45"/>
    <col min="6656" max="6656" width="4.3984375" style="45" customWidth="1"/>
    <col min="6657" max="6657" width="30.3984375" style="45" customWidth="1"/>
    <col min="6658" max="6658" width="49.296875" style="45" customWidth="1"/>
    <col min="6659" max="6659" width="14.59765625" style="45" bestFit="1" customWidth="1"/>
    <col min="6660" max="6660" width="13.69921875" style="45" customWidth="1"/>
    <col min="6661" max="6661" width="14.59765625" style="45" bestFit="1" customWidth="1"/>
    <col min="6662" max="6662" width="10.69921875" style="45" bestFit="1" customWidth="1"/>
    <col min="6663" max="6663" width="17.296875" style="45" customWidth="1"/>
    <col min="6664" max="6664" width="3.09765625" style="45" customWidth="1"/>
    <col min="6665" max="6911" width="9.09765625" style="45"/>
    <col min="6912" max="6912" width="4.3984375" style="45" customWidth="1"/>
    <col min="6913" max="6913" width="30.3984375" style="45" customWidth="1"/>
    <col min="6914" max="6914" width="49.296875" style="45" customWidth="1"/>
    <col min="6915" max="6915" width="14.59765625" style="45" bestFit="1" customWidth="1"/>
    <col min="6916" max="6916" width="13.69921875" style="45" customWidth="1"/>
    <col min="6917" max="6917" width="14.59765625" style="45" bestFit="1" customWidth="1"/>
    <col min="6918" max="6918" width="10.69921875" style="45" bestFit="1" customWidth="1"/>
    <col min="6919" max="6919" width="17.296875" style="45" customWidth="1"/>
    <col min="6920" max="6920" width="3.09765625" style="45" customWidth="1"/>
    <col min="6921" max="7167" width="9.09765625" style="45"/>
    <col min="7168" max="7168" width="4.3984375" style="45" customWidth="1"/>
    <col min="7169" max="7169" width="30.3984375" style="45" customWidth="1"/>
    <col min="7170" max="7170" width="49.296875" style="45" customWidth="1"/>
    <col min="7171" max="7171" width="14.59765625" style="45" bestFit="1" customWidth="1"/>
    <col min="7172" max="7172" width="13.69921875" style="45" customWidth="1"/>
    <col min="7173" max="7173" width="14.59765625" style="45" bestFit="1" customWidth="1"/>
    <col min="7174" max="7174" width="10.69921875" style="45" bestFit="1" customWidth="1"/>
    <col min="7175" max="7175" width="17.296875" style="45" customWidth="1"/>
    <col min="7176" max="7176" width="3.09765625" style="45" customWidth="1"/>
    <col min="7177" max="7423" width="9.09765625" style="45"/>
    <col min="7424" max="7424" width="4.3984375" style="45" customWidth="1"/>
    <col min="7425" max="7425" width="30.3984375" style="45" customWidth="1"/>
    <col min="7426" max="7426" width="49.296875" style="45" customWidth="1"/>
    <col min="7427" max="7427" width="14.59765625" style="45" bestFit="1" customWidth="1"/>
    <col min="7428" max="7428" width="13.69921875" style="45" customWidth="1"/>
    <col min="7429" max="7429" width="14.59765625" style="45" bestFit="1" customWidth="1"/>
    <col min="7430" max="7430" width="10.69921875" style="45" bestFit="1" customWidth="1"/>
    <col min="7431" max="7431" width="17.296875" style="45" customWidth="1"/>
    <col min="7432" max="7432" width="3.09765625" style="45" customWidth="1"/>
    <col min="7433" max="7679" width="9.09765625" style="45"/>
    <col min="7680" max="7680" width="4.3984375" style="45" customWidth="1"/>
    <col min="7681" max="7681" width="30.3984375" style="45" customWidth="1"/>
    <col min="7682" max="7682" width="49.296875" style="45" customWidth="1"/>
    <col min="7683" max="7683" width="14.59765625" style="45" bestFit="1" customWidth="1"/>
    <col min="7684" max="7684" width="13.69921875" style="45" customWidth="1"/>
    <col min="7685" max="7685" width="14.59765625" style="45" bestFit="1" customWidth="1"/>
    <col min="7686" max="7686" width="10.69921875" style="45" bestFit="1" customWidth="1"/>
    <col min="7687" max="7687" width="17.296875" style="45" customWidth="1"/>
    <col min="7688" max="7688" width="3.09765625" style="45" customWidth="1"/>
    <col min="7689" max="7935" width="9.09765625" style="45"/>
    <col min="7936" max="7936" width="4.3984375" style="45" customWidth="1"/>
    <col min="7937" max="7937" width="30.3984375" style="45" customWidth="1"/>
    <col min="7938" max="7938" width="49.296875" style="45" customWidth="1"/>
    <col min="7939" max="7939" width="14.59765625" style="45" bestFit="1" customWidth="1"/>
    <col min="7940" max="7940" width="13.69921875" style="45" customWidth="1"/>
    <col min="7941" max="7941" width="14.59765625" style="45" bestFit="1" customWidth="1"/>
    <col min="7942" max="7942" width="10.69921875" style="45" bestFit="1" customWidth="1"/>
    <col min="7943" max="7943" width="17.296875" style="45" customWidth="1"/>
    <col min="7944" max="7944" width="3.09765625" style="45" customWidth="1"/>
    <col min="7945" max="8191" width="9.09765625" style="45"/>
    <col min="8192" max="8192" width="4.3984375" style="45" customWidth="1"/>
    <col min="8193" max="8193" width="30.3984375" style="45" customWidth="1"/>
    <col min="8194" max="8194" width="49.296875" style="45" customWidth="1"/>
    <col min="8195" max="8195" width="14.59765625" style="45" bestFit="1" customWidth="1"/>
    <col min="8196" max="8196" width="13.69921875" style="45" customWidth="1"/>
    <col min="8197" max="8197" width="14.59765625" style="45" bestFit="1" customWidth="1"/>
    <col min="8198" max="8198" width="10.69921875" style="45" bestFit="1" customWidth="1"/>
    <col min="8199" max="8199" width="17.296875" style="45" customWidth="1"/>
    <col min="8200" max="8200" width="3.09765625" style="45" customWidth="1"/>
    <col min="8201" max="8447" width="9.09765625" style="45"/>
    <col min="8448" max="8448" width="4.3984375" style="45" customWidth="1"/>
    <col min="8449" max="8449" width="30.3984375" style="45" customWidth="1"/>
    <col min="8450" max="8450" width="49.296875" style="45" customWidth="1"/>
    <col min="8451" max="8451" width="14.59765625" style="45" bestFit="1" customWidth="1"/>
    <col min="8452" max="8452" width="13.69921875" style="45" customWidth="1"/>
    <col min="8453" max="8453" width="14.59765625" style="45" bestFit="1" customWidth="1"/>
    <col min="8454" max="8454" width="10.69921875" style="45" bestFit="1" customWidth="1"/>
    <col min="8455" max="8455" width="17.296875" style="45" customWidth="1"/>
    <col min="8456" max="8456" width="3.09765625" style="45" customWidth="1"/>
    <col min="8457" max="8703" width="9.09765625" style="45"/>
    <col min="8704" max="8704" width="4.3984375" style="45" customWidth="1"/>
    <col min="8705" max="8705" width="30.3984375" style="45" customWidth="1"/>
    <col min="8706" max="8706" width="49.296875" style="45" customWidth="1"/>
    <col min="8707" max="8707" width="14.59765625" style="45" bestFit="1" customWidth="1"/>
    <col min="8708" max="8708" width="13.69921875" style="45" customWidth="1"/>
    <col min="8709" max="8709" width="14.59765625" style="45" bestFit="1" customWidth="1"/>
    <col min="8710" max="8710" width="10.69921875" style="45" bestFit="1" customWidth="1"/>
    <col min="8711" max="8711" width="17.296875" style="45" customWidth="1"/>
    <col min="8712" max="8712" width="3.09765625" style="45" customWidth="1"/>
    <col min="8713" max="8959" width="9.09765625" style="45"/>
    <col min="8960" max="8960" width="4.3984375" style="45" customWidth="1"/>
    <col min="8961" max="8961" width="30.3984375" style="45" customWidth="1"/>
    <col min="8962" max="8962" width="49.296875" style="45" customWidth="1"/>
    <col min="8963" max="8963" width="14.59765625" style="45" bestFit="1" customWidth="1"/>
    <col min="8964" max="8964" width="13.69921875" style="45" customWidth="1"/>
    <col min="8965" max="8965" width="14.59765625" style="45" bestFit="1" customWidth="1"/>
    <col min="8966" max="8966" width="10.69921875" style="45" bestFit="1" customWidth="1"/>
    <col min="8967" max="8967" width="17.296875" style="45" customWidth="1"/>
    <col min="8968" max="8968" width="3.09765625" style="45" customWidth="1"/>
    <col min="8969" max="9215" width="9.09765625" style="45"/>
    <col min="9216" max="9216" width="4.3984375" style="45" customWidth="1"/>
    <col min="9217" max="9217" width="30.3984375" style="45" customWidth="1"/>
    <col min="9218" max="9218" width="49.296875" style="45" customWidth="1"/>
    <col min="9219" max="9219" width="14.59765625" style="45" bestFit="1" customWidth="1"/>
    <col min="9220" max="9220" width="13.69921875" style="45" customWidth="1"/>
    <col min="9221" max="9221" width="14.59765625" style="45" bestFit="1" customWidth="1"/>
    <col min="9222" max="9222" width="10.69921875" style="45" bestFit="1" customWidth="1"/>
    <col min="9223" max="9223" width="17.296875" style="45" customWidth="1"/>
    <col min="9224" max="9224" width="3.09765625" style="45" customWidth="1"/>
    <col min="9225" max="9471" width="9.09765625" style="45"/>
    <col min="9472" max="9472" width="4.3984375" style="45" customWidth="1"/>
    <col min="9473" max="9473" width="30.3984375" style="45" customWidth="1"/>
    <col min="9474" max="9474" width="49.296875" style="45" customWidth="1"/>
    <col min="9475" max="9475" width="14.59765625" style="45" bestFit="1" customWidth="1"/>
    <col min="9476" max="9476" width="13.69921875" style="45" customWidth="1"/>
    <col min="9477" max="9477" width="14.59765625" style="45" bestFit="1" customWidth="1"/>
    <col min="9478" max="9478" width="10.69921875" style="45" bestFit="1" customWidth="1"/>
    <col min="9479" max="9479" width="17.296875" style="45" customWidth="1"/>
    <col min="9480" max="9480" width="3.09765625" style="45" customWidth="1"/>
    <col min="9481" max="9727" width="9.09765625" style="45"/>
    <col min="9728" max="9728" width="4.3984375" style="45" customWidth="1"/>
    <col min="9729" max="9729" width="30.3984375" style="45" customWidth="1"/>
    <col min="9730" max="9730" width="49.296875" style="45" customWidth="1"/>
    <col min="9731" max="9731" width="14.59765625" style="45" bestFit="1" customWidth="1"/>
    <col min="9732" max="9732" width="13.69921875" style="45" customWidth="1"/>
    <col min="9733" max="9733" width="14.59765625" style="45" bestFit="1" customWidth="1"/>
    <col min="9734" max="9734" width="10.69921875" style="45" bestFit="1" customWidth="1"/>
    <col min="9735" max="9735" width="17.296875" style="45" customWidth="1"/>
    <col min="9736" max="9736" width="3.09765625" style="45" customWidth="1"/>
    <col min="9737" max="9983" width="9.09765625" style="45"/>
    <col min="9984" max="9984" width="4.3984375" style="45" customWidth="1"/>
    <col min="9985" max="9985" width="30.3984375" style="45" customWidth="1"/>
    <col min="9986" max="9986" width="49.296875" style="45" customWidth="1"/>
    <col min="9987" max="9987" width="14.59765625" style="45" bestFit="1" customWidth="1"/>
    <col min="9988" max="9988" width="13.69921875" style="45" customWidth="1"/>
    <col min="9989" max="9989" width="14.59765625" style="45" bestFit="1" customWidth="1"/>
    <col min="9990" max="9990" width="10.69921875" style="45" bestFit="1" customWidth="1"/>
    <col min="9991" max="9991" width="17.296875" style="45" customWidth="1"/>
    <col min="9992" max="9992" width="3.09765625" style="45" customWidth="1"/>
    <col min="9993" max="10239" width="9.09765625" style="45"/>
    <col min="10240" max="10240" width="4.3984375" style="45" customWidth="1"/>
    <col min="10241" max="10241" width="30.3984375" style="45" customWidth="1"/>
    <col min="10242" max="10242" width="49.296875" style="45" customWidth="1"/>
    <col min="10243" max="10243" width="14.59765625" style="45" bestFit="1" customWidth="1"/>
    <col min="10244" max="10244" width="13.69921875" style="45" customWidth="1"/>
    <col min="10245" max="10245" width="14.59765625" style="45" bestFit="1" customWidth="1"/>
    <col min="10246" max="10246" width="10.69921875" style="45" bestFit="1" customWidth="1"/>
    <col min="10247" max="10247" width="17.296875" style="45" customWidth="1"/>
    <col min="10248" max="10248" width="3.09765625" style="45" customWidth="1"/>
    <col min="10249" max="10495" width="9.09765625" style="45"/>
    <col min="10496" max="10496" width="4.3984375" style="45" customWidth="1"/>
    <col min="10497" max="10497" width="30.3984375" style="45" customWidth="1"/>
    <col min="10498" max="10498" width="49.296875" style="45" customWidth="1"/>
    <col min="10499" max="10499" width="14.59765625" style="45" bestFit="1" customWidth="1"/>
    <col min="10500" max="10500" width="13.69921875" style="45" customWidth="1"/>
    <col min="10501" max="10501" width="14.59765625" style="45" bestFit="1" customWidth="1"/>
    <col min="10502" max="10502" width="10.69921875" style="45" bestFit="1" customWidth="1"/>
    <col min="10503" max="10503" width="17.296875" style="45" customWidth="1"/>
    <col min="10504" max="10504" width="3.09765625" style="45" customWidth="1"/>
    <col min="10505" max="10751" width="9.09765625" style="45"/>
    <col min="10752" max="10752" width="4.3984375" style="45" customWidth="1"/>
    <col min="10753" max="10753" width="30.3984375" style="45" customWidth="1"/>
    <col min="10754" max="10754" width="49.296875" style="45" customWidth="1"/>
    <col min="10755" max="10755" width="14.59765625" style="45" bestFit="1" customWidth="1"/>
    <col min="10756" max="10756" width="13.69921875" style="45" customWidth="1"/>
    <col min="10757" max="10757" width="14.59765625" style="45" bestFit="1" customWidth="1"/>
    <col min="10758" max="10758" width="10.69921875" style="45" bestFit="1" customWidth="1"/>
    <col min="10759" max="10759" width="17.296875" style="45" customWidth="1"/>
    <col min="10760" max="10760" width="3.09765625" style="45" customWidth="1"/>
    <col min="10761" max="11007" width="9.09765625" style="45"/>
    <col min="11008" max="11008" width="4.3984375" style="45" customWidth="1"/>
    <col min="11009" max="11009" width="30.3984375" style="45" customWidth="1"/>
    <col min="11010" max="11010" width="49.296875" style="45" customWidth="1"/>
    <col min="11011" max="11011" width="14.59765625" style="45" bestFit="1" customWidth="1"/>
    <col min="11012" max="11012" width="13.69921875" style="45" customWidth="1"/>
    <col min="11013" max="11013" width="14.59765625" style="45" bestFit="1" customWidth="1"/>
    <col min="11014" max="11014" width="10.69921875" style="45" bestFit="1" customWidth="1"/>
    <col min="11015" max="11015" width="17.296875" style="45" customWidth="1"/>
    <col min="11016" max="11016" width="3.09765625" style="45" customWidth="1"/>
    <col min="11017" max="11263" width="9.09765625" style="45"/>
    <col min="11264" max="11264" width="4.3984375" style="45" customWidth="1"/>
    <col min="11265" max="11265" width="30.3984375" style="45" customWidth="1"/>
    <col min="11266" max="11266" width="49.296875" style="45" customWidth="1"/>
    <col min="11267" max="11267" width="14.59765625" style="45" bestFit="1" customWidth="1"/>
    <col min="11268" max="11268" width="13.69921875" style="45" customWidth="1"/>
    <col min="11269" max="11269" width="14.59765625" style="45" bestFit="1" customWidth="1"/>
    <col min="11270" max="11270" width="10.69921875" style="45" bestFit="1" customWidth="1"/>
    <col min="11271" max="11271" width="17.296875" style="45" customWidth="1"/>
    <col min="11272" max="11272" width="3.09765625" style="45" customWidth="1"/>
    <col min="11273" max="11519" width="9.09765625" style="45"/>
    <col min="11520" max="11520" width="4.3984375" style="45" customWidth="1"/>
    <col min="11521" max="11521" width="30.3984375" style="45" customWidth="1"/>
    <col min="11522" max="11522" width="49.296875" style="45" customWidth="1"/>
    <col min="11523" max="11523" width="14.59765625" style="45" bestFit="1" customWidth="1"/>
    <col min="11524" max="11524" width="13.69921875" style="45" customWidth="1"/>
    <col min="11525" max="11525" width="14.59765625" style="45" bestFit="1" customWidth="1"/>
    <col min="11526" max="11526" width="10.69921875" style="45" bestFit="1" customWidth="1"/>
    <col min="11527" max="11527" width="17.296875" style="45" customWidth="1"/>
    <col min="11528" max="11528" width="3.09765625" style="45" customWidth="1"/>
    <col min="11529" max="11775" width="9.09765625" style="45"/>
    <col min="11776" max="11776" width="4.3984375" style="45" customWidth="1"/>
    <col min="11777" max="11777" width="30.3984375" style="45" customWidth="1"/>
    <col min="11778" max="11778" width="49.296875" style="45" customWidth="1"/>
    <col min="11779" max="11779" width="14.59765625" style="45" bestFit="1" customWidth="1"/>
    <col min="11780" max="11780" width="13.69921875" style="45" customWidth="1"/>
    <col min="11781" max="11781" width="14.59765625" style="45" bestFit="1" customWidth="1"/>
    <col min="11782" max="11782" width="10.69921875" style="45" bestFit="1" customWidth="1"/>
    <col min="11783" max="11783" width="17.296875" style="45" customWidth="1"/>
    <col min="11784" max="11784" width="3.09765625" style="45" customWidth="1"/>
    <col min="11785" max="12031" width="9.09765625" style="45"/>
    <col min="12032" max="12032" width="4.3984375" style="45" customWidth="1"/>
    <col min="12033" max="12033" width="30.3984375" style="45" customWidth="1"/>
    <col min="12034" max="12034" width="49.296875" style="45" customWidth="1"/>
    <col min="12035" max="12035" width="14.59765625" style="45" bestFit="1" customWidth="1"/>
    <col min="12036" max="12036" width="13.69921875" style="45" customWidth="1"/>
    <col min="12037" max="12037" width="14.59765625" style="45" bestFit="1" customWidth="1"/>
    <col min="12038" max="12038" width="10.69921875" style="45" bestFit="1" customWidth="1"/>
    <col min="12039" max="12039" width="17.296875" style="45" customWidth="1"/>
    <col min="12040" max="12040" width="3.09765625" style="45" customWidth="1"/>
    <col min="12041" max="12287" width="9.09765625" style="45"/>
    <col min="12288" max="12288" width="4.3984375" style="45" customWidth="1"/>
    <col min="12289" max="12289" width="30.3984375" style="45" customWidth="1"/>
    <col min="12290" max="12290" width="49.296875" style="45" customWidth="1"/>
    <col min="12291" max="12291" width="14.59765625" style="45" bestFit="1" customWidth="1"/>
    <col min="12292" max="12292" width="13.69921875" style="45" customWidth="1"/>
    <col min="12293" max="12293" width="14.59765625" style="45" bestFit="1" customWidth="1"/>
    <col min="12294" max="12294" width="10.69921875" style="45" bestFit="1" customWidth="1"/>
    <col min="12295" max="12295" width="17.296875" style="45" customWidth="1"/>
    <col min="12296" max="12296" width="3.09765625" style="45" customWidth="1"/>
    <col min="12297" max="12543" width="9.09765625" style="45"/>
    <col min="12544" max="12544" width="4.3984375" style="45" customWidth="1"/>
    <col min="12545" max="12545" width="30.3984375" style="45" customWidth="1"/>
    <col min="12546" max="12546" width="49.296875" style="45" customWidth="1"/>
    <col min="12547" max="12547" width="14.59765625" style="45" bestFit="1" customWidth="1"/>
    <col min="12548" max="12548" width="13.69921875" style="45" customWidth="1"/>
    <col min="12549" max="12549" width="14.59765625" style="45" bestFit="1" customWidth="1"/>
    <col min="12550" max="12550" width="10.69921875" style="45" bestFit="1" customWidth="1"/>
    <col min="12551" max="12551" width="17.296875" style="45" customWidth="1"/>
    <col min="12552" max="12552" width="3.09765625" style="45" customWidth="1"/>
    <col min="12553" max="12799" width="9.09765625" style="45"/>
    <col min="12800" max="12800" width="4.3984375" style="45" customWidth="1"/>
    <col min="12801" max="12801" width="30.3984375" style="45" customWidth="1"/>
    <col min="12802" max="12802" width="49.296875" style="45" customWidth="1"/>
    <col min="12803" max="12803" width="14.59765625" style="45" bestFit="1" customWidth="1"/>
    <col min="12804" max="12804" width="13.69921875" style="45" customWidth="1"/>
    <col min="12805" max="12805" width="14.59765625" style="45" bestFit="1" customWidth="1"/>
    <col min="12806" max="12806" width="10.69921875" style="45" bestFit="1" customWidth="1"/>
    <col min="12807" max="12807" width="17.296875" style="45" customWidth="1"/>
    <col min="12808" max="12808" width="3.09765625" style="45" customWidth="1"/>
    <col min="12809" max="13055" width="9.09765625" style="45"/>
    <col min="13056" max="13056" width="4.3984375" style="45" customWidth="1"/>
    <col min="13057" max="13057" width="30.3984375" style="45" customWidth="1"/>
    <col min="13058" max="13058" width="49.296875" style="45" customWidth="1"/>
    <col min="13059" max="13059" width="14.59765625" style="45" bestFit="1" customWidth="1"/>
    <col min="13060" max="13060" width="13.69921875" style="45" customWidth="1"/>
    <col min="13061" max="13061" width="14.59765625" style="45" bestFit="1" customWidth="1"/>
    <col min="13062" max="13062" width="10.69921875" style="45" bestFit="1" customWidth="1"/>
    <col min="13063" max="13063" width="17.296875" style="45" customWidth="1"/>
    <col min="13064" max="13064" width="3.09765625" style="45" customWidth="1"/>
    <col min="13065" max="13311" width="9.09765625" style="45"/>
    <col min="13312" max="13312" width="4.3984375" style="45" customWidth="1"/>
    <col min="13313" max="13313" width="30.3984375" style="45" customWidth="1"/>
    <col min="13314" max="13314" width="49.296875" style="45" customWidth="1"/>
    <col min="13315" max="13315" width="14.59765625" style="45" bestFit="1" customWidth="1"/>
    <col min="13316" max="13316" width="13.69921875" style="45" customWidth="1"/>
    <col min="13317" max="13317" width="14.59765625" style="45" bestFit="1" customWidth="1"/>
    <col min="13318" max="13318" width="10.69921875" style="45" bestFit="1" customWidth="1"/>
    <col min="13319" max="13319" width="17.296875" style="45" customWidth="1"/>
    <col min="13320" max="13320" width="3.09765625" style="45" customWidth="1"/>
    <col min="13321" max="13567" width="9.09765625" style="45"/>
    <col min="13568" max="13568" width="4.3984375" style="45" customWidth="1"/>
    <col min="13569" max="13569" width="30.3984375" style="45" customWidth="1"/>
    <col min="13570" max="13570" width="49.296875" style="45" customWidth="1"/>
    <col min="13571" max="13571" width="14.59765625" style="45" bestFit="1" customWidth="1"/>
    <col min="13572" max="13572" width="13.69921875" style="45" customWidth="1"/>
    <col min="13573" max="13573" width="14.59765625" style="45" bestFit="1" customWidth="1"/>
    <col min="13574" max="13574" width="10.69921875" style="45" bestFit="1" customWidth="1"/>
    <col min="13575" max="13575" width="17.296875" style="45" customWidth="1"/>
    <col min="13576" max="13576" width="3.09765625" style="45" customWidth="1"/>
    <col min="13577" max="13823" width="9.09765625" style="45"/>
    <col min="13824" max="13824" width="4.3984375" style="45" customWidth="1"/>
    <col min="13825" max="13825" width="30.3984375" style="45" customWidth="1"/>
    <col min="13826" max="13826" width="49.296875" style="45" customWidth="1"/>
    <col min="13827" max="13827" width="14.59765625" style="45" bestFit="1" customWidth="1"/>
    <col min="13828" max="13828" width="13.69921875" style="45" customWidth="1"/>
    <col min="13829" max="13829" width="14.59765625" style="45" bestFit="1" customWidth="1"/>
    <col min="13830" max="13830" width="10.69921875" style="45" bestFit="1" customWidth="1"/>
    <col min="13831" max="13831" width="17.296875" style="45" customWidth="1"/>
    <col min="13832" max="13832" width="3.09765625" style="45" customWidth="1"/>
    <col min="13833" max="14079" width="9.09765625" style="45"/>
    <col min="14080" max="14080" width="4.3984375" style="45" customWidth="1"/>
    <col min="14081" max="14081" width="30.3984375" style="45" customWidth="1"/>
    <col min="14082" max="14082" width="49.296875" style="45" customWidth="1"/>
    <col min="14083" max="14083" width="14.59765625" style="45" bestFit="1" customWidth="1"/>
    <col min="14084" max="14084" width="13.69921875" style="45" customWidth="1"/>
    <col min="14085" max="14085" width="14.59765625" style="45" bestFit="1" customWidth="1"/>
    <col min="14086" max="14086" width="10.69921875" style="45" bestFit="1" customWidth="1"/>
    <col min="14087" max="14087" width="17.296875" style="45" customWidth="1"/>
    <col min="14088" max="14088" width="3.09765625" style="45" customWidth="1"/>
    <col min="14089" max="14335" width="9.09765625" style="45"/>
    <col min="14336" max="14336" width="4.3984375" style="45" customWidth="1"/>
    <col min="14337" max="14337" width="30.3984375" style="45" customWidth="1"/>
    <col min="14338" max="14338" width="49.296875" style="45" customWidth="1"/>
    <col min="14339" max="14339" width="14.59765625" style="45" bestFit="1" customWidth="1"/>
    <col min="14340" max="14340" width="13.69921875" style="45" customWidth="1"/>
    <col min="14341" max="14341" width="14.59765625" style="45" bestFit="1" customWidth="1"/>
    <col min="14342" max="14342" width="10.69921875" style="45" bestFit="1" customWidth="1"/>
    <col min="14343" max="14343" width="17.296875" style="45" customWidth="1"/>
    <col min="14344" max="14344" width="3.09765625" style="45" customWidth="1"/>
    <col min="14345" max="14591" width="9.09765625" style="45"/>
    <col min="14592" max="14592" width="4.3984375" style="45" customWidth="1"/>
    <col min="14593" max="14593" width="30.3984375" style="45" customWidth="1"/>
    <col min="14594" max="14594" width="49.296875" style="45" customWidth="1"/>
    <col min="14595" max="14595" width="14.59765625" style="45" bestFit="1" customWidth="1"/>
    <col min="14596" max="14596" width="13.69921875" style="45" customWidth="1"/>
    <col min="14597" max="14597" width="14.59765625" style="45" bestFit="1" customWidth="1"/>
    <col min="14598" max="14598" width="10.69921875" style="45" bestFit="1" customWidth="1"/>
    <col min="14599" max="14599" width="17.296875" style="45" customWidth="1"/>
    <col min="14600" max="14600" width="3.09765625" style="45" customWidth="1"/>
    <col min="14601" max="14847" width="9.09765625" style="45"/>
    <col min="14848" max="14848" width="4.3984375" style="45" customWidth="1"/>
    <col min="14849" max="14849" width="30.3984375" style="45" customWidth="1"/>
    <col min="14850" max="14850" width="49.296875" style="45" customWidth="1"/>
    <col min="14851" max="14851" width="14.59765625" style="45" bestFit="1" customWidth="1"/>
    <col min="14852" max="14852" width="13.69921875" style="45" customWidth="1"/>
    <col min="14853" max="14853" width="14.59765625" style="45" bestFit="1" customWidth="1"/>
    <col min="14854" max="14854" width="10.69921875" style="45" bestFit="1" customWidth="1"/>
    <col min="14855" max="14855" width="17.296875" style="45" customWidth="1"/>
    <col min="14856" max="14856" width="3.09765625" style="45" customWidth="1"/>
    <col min="14857" max="15103" width="9.09765625" style="45"/>
    <col min="15104" max="15104" width="4.3984375" style="45" customWidth="1"/>
    <col min="15105" max="15105" width="30.3984375" style="45" customWidth="1"/>
    <col min="15106" max="15106" width="49.296875" style="45" customWidth="1"/>
    <col min="15107" max="15107" width="14.59765625" style="45" bestFit="1" customWidth="1"/>
    <col min="15108" max="15108" width="13.69921875" style="45" customWidth="1"/>
    <col min="15109" max="15109" width="14.59765625" style="45" bestFit="1" customWidth="1"/>
    <col min="15110" max="15110" width="10.69921875" style="45" bestFit="1" customWidth="1"/>
    <col min="15111" max="15111" width="17.296875" style="45" customWidth="1"/>
    <col min="15112" max="15112" width="3.09765625" style="45" customWidth="1"/>
    <col min="15113" max="15359" width="9.09765625" style="45"/>
    <col min="15360" max="15360" width="4.3984375" style="45" customWidth="1"/>
    <col min="15361" max="15361" width="30.3984375" style="45" customWidth="1"/>
    <col min="15362" max="15362" width="49.296875" style="45" customWidth="1"/>
    <col min="15363" max="15363" width="14.59765625" style="45" bestFit="1" customWidth="1"/>
    <col min="15364" max="15364" width="13.69921875" style="45" customWidth="1"/>
    <col min="15365" max="15365" width="14.59765625" style="45" bestFit="1" customWidth="1"/>
    <col min="15366" max="15366" width="10.69921875" style="45" bestFit="1" customWidth="1"/>
    <col min="15367" max="15367" width="17.296875" style="45" customWidth="1"/>
    <col min="15368" max="15368" width="3.09765625" style="45" customWidth="1"/>
    <col min="15369" max="15615" width="9.09765625" style="45"/>
    <col min="15616" max="15616" width="4.3984375" style="45" customWidth="1"/>
    <col min="15617" max="15617" width="30.3984375" style="45" customWidth="1"/>
    <col min="15618" max="15618" width="49.296875" style="45" customWidth="1"/>
    <col min="15619" max="15619" width="14.59765625" style="45" bestFit="1" customWidth="1"/>
    <col min="15620" max="15620" width="13.69921875" style="45" customWidth="1"/>
    <col min="15621" max="15621" width="14.59765625" style="45" bestFit="1" customWidth="1"/>
    <col min="15622" max="15622" width="10.69921875" style="45" bestFit="1" customWidth="1"/>
    <col min="15623" max="15623" width="17.296875" style="45" customWidth="1"/>
    <col min="15624" max="15624" width="3.09765625" style="45" customWidth="1"/>
    <col min="15625" max="15871" width="9.09765625" style="45"/>
    <col min="15872" max="15872" width="4.3984375" style="45" customWidth="1"/>
    <col min="15873" max="15873" width="30.3984375" style="45" customWidth="1"/>
    <col min="15874" max="15874" width="49.296875" style="45" customWidth="1"/>
    <col min="15875" max="15875" width="14.59765625" style="45" bestFit="1" customWidth="1"/>
    <col min="15876" max="15876" width="13.69921875" style="45" customWidth="1"/>
    <col min="15877" max="15877" width="14.59765625" style="45" bestFit="1" customWidth="1"/>
    <col min="15878" max="15878" width="10.69921875" style="45" bestFit="1" customWidth="1"/>
    <col min="15879" max="15879" width="17.296875" style="45" customWidth="1"/>
    <col min="15880" max="15880" width="3.09765625" style="45" customWidth="1"/>
    <col min="15881" max="16127" width="9.09765625" style="45"/>
    <col min="16128" max="16128" width="4.3984375" style="45" customWidth="1"/>
    <col min="16129" max="16129" width="30.3984375" style="45" customWidth="1"/>
    <col min="16130" max="16130" width="49.296875" style="45" customWidth="1"/>
    <col min="16131" max="16131" width="14.59765625" style="45" bestFit="1" customWidth="1"/>
    <col min="16132" max="16132" width="13.69921875" style="45" customWidth="1"/>
    <col min="16133" max="16133" width="14.59765625" style="45" bestFit="1" customWidth="1"/>
    <col min="16134" max="16134" width="10.69921875" style="45" bestFit="1" customWidth="1"/>
    <col min="16135" max="16135" width="17.296875" style="45" customWidth="1"/>
    <col min="16136" max="16136" width="3.09765625" style="45" customWidth="1"/>
    <col min="16137" max="16384" width="9.09765625" style="45"/>
  </cols>
  <sheetData>
    <row r="1" spans="1:8" ht="18.600000000000001" customHeight="1" x14ac:dyDescent="0.25">
      <c r="A1" s="249" t="s">
        <v>0</v>
      </c>
      <c r="B1" s="249"/>
      <c r="C1" s="249"/>
      <c r="D1" s="249"/>
      <c r="E1" s="249"/>
      <c r="F1" s="249"/>
    </row>
    <row r="2" spans="1:8" ht="15.7" customHeight="1" x14ac:dyDescent="0.25">
      <c r="B2" s="46">
        <v>43435</v>
      </c>
    </row>
    <row r="3" spans="1:8" ht="15.7" customHeight="1" x14ac:dyDescent="0.25">
      <c r="B3" s="46"/>
    </row>
    <row r="4" spans="1:8" ht="15" customHeight="1" x14ac:dyDescent="0.25">
      <c r="A4" s="49" t="s">
        <v>122</v>
      </c>
      <c r="C4" s="50" t="s">
        <v>2</v>
      </c>
      <c r="D4" s="50" t="s">
        <v>3</v>
      </c>
      <c r="E4" s="50" t="s">
        <v>4</v>
      </c>
      <c r="F4" s="51" t="s">
        <v>5</v>
      </c>
    </row>
    <row r="5" spans="1:8" ht="14.4" customHeight="1" x14ac:dyDescent="0.25">
      <c r="A5" s="52" t="s">
        <v>6</v>
      </c>
      <c r="B5" s="45" t="s">
        <v>7</v>
      </c>
      <c r="C5" s="187">
        <v>600</v>
      </c>
      <c r="D5" s="187"/>
      <c r="E5" s="187">
        <v>600</v>
      </c>
      <c r="F5" s="48" t="s">
        <v>8</v>
      </c>
    </row>
    <row r="6" spans="1:8" ht="14.4" customHeight="1" x14ac:dyDescent="0.25">
      <c r="A6" s="52" t="s">
        <v>198</v>
      </c>
      <c r="B6" s="45" t="s">
        <v>431</v>
      </c>
      <c r="C6" s="187">
        <v>43.61</v>
      </c>
      <c r="D6" s="187">
        <v>8.73</v>
      </c>
      <c r="E6" s="188">
        <v>52.34</v>
      </c>
      <c r="F6" s="48" t="s">
        <v>8</v>
      </c>
      <c r="G6" s="55"/>
    </row>
    <row r="7" spans="1:8" ht="14.4" customHeight="1" x14ac:dyDescent="0.25">
      <c r="A7" s="52" t="s">
        <v>198</v>
      </c>
      <c r="B7" s="45" t="s">
        <v>431</v>
      </c>
      <c r="C7" s="187">
        <v>15.67</v>
      </c>
      <c r="D7" s="187">
        <v>3.13</v>
      </c>
      <c r="E7" s="188">
        <v>18.8</v>
      </c>
      <c r="F7" s="48" t="s">
        <v>8</v>
      </c>
      <c r="G7" s="55"/>
    </row>
    <row r="8" spans="1:8" ht="14.4" customHeight="1" x14ac:dyDescent="0.25">
      <c r="A8" s="52" t="s">
        <v>17</v>
      </c>
      <c r="B8" s="45" t="s">
        <v>498</v>
      </c>
      <c r="C8" s="56">
        <v>15</v>
      </c>
      <c r="D8" s="56">
        <v>3</v>
      </c>
      <c r="E8" s="56">
        <v>18</v>
      </c>
      <c r="F8" s="48" t="s">
        <v>8</v>
      </c>
      <c r="G8" s="55"/>
    </row>
    <row r="9" spans="1:8" ht="14.4" customHeight="1" x14ac:dyDescent="0.25">
      <c r="A9" s="52" t="s">
        <v>168</v>
      </c>
      <c r="B9" s="45" t="s">
        <v>544</v>
      </c>
      <c r="C9" s="56">
        <v>189.79</v>
      </c>
      <c r="D9" s="56"/>
      <c r="E9" s="56">
        <v>189.79</v>
      </c>
      <c r="F9" s="48">
        <v>108833</v>
      </c>
      <c r="G9" s="55"/>
    </row>
    <row r="10" spans="1:8" ht="14.4" customHeight="1" x14ac:dyDescent="0.25">
      <c r="A10" s="52" t="s">
        <v>146</v>
      </c>
      <c r="B10" s="45" t="s">
        <v>545</v>
      </c>
      <c r="C10" s="56">
        <v>14.58</v>
      </c>
      <c r="D10" s="56">
        <v>2.92</v>
      </c>
      <c r="E10" s="56">
        <v>17.5</v>
      </c>
      <c r="F10" s="48" t="s">
        <v>131</v>
      </c>
      <c r="G10" s="55"/>
    </row>
    <row r="11" spans="1:8" ht="12.85" customHeight="1" x14ac:dyDescent="0.25">
      <c r="C11" s="57">
        <f>SUM(C5:C10)</f>
        <v>878.65</v>
      </c>
      <c r="D11" s="57">
        <f>SUM(D5:D10)</f>
        <v>17.78</v>
      </c>
      <c r="E11" s="57">
        <f>SUM(E5:E10)</f>
        <v>896.43</v>
      </c>
      <c r="H11" s="45" t="s">
        <v>24</v>
      </c>
    </row>
    <row r="12" spans="1:8" ht="12.85" customHeight="1" x14ac:dyDescent="0.25">
      <c r="C12" s="72"/>
      <c r="D12" s="72"/>
      <c r="E12" s="72"/>
    </row>
    <row r="13" spans="1:8" x14ac:dyDescent="0.25">
      <c r="A13" s="49" t="s">
        <v>128</v>
      </c>
      <c r="C13" s="58"/>
      <c r="D13" s="58"/>
      <c r="E13" s="58"/>
    </row>
    <row r="14" spans="1:8" x14ac:dyDescent="0.25">
      <c r="A14" s="45" t="s">
        <v>37</v>
      </c>
      <c r="B14" s="45" t="s">
        <v>38</v>
      </c>
      <c r="C14" s="61">
        <f>15.28+66.09</f>
        <v>81.37</v>
      </c>
      <c r="D14" s="61">
        <f>3.05+13.22</f>
        <v>16.27</v>
      </c>
      <c r="E14" s="61">
        <f>SUM(C14:D14)</f>
        <v>97.64</v>
      </c>
      <c r="F14" s="62" t="s">
        <v>8</v>
      </c>
    </row>
    <row r="15" spans="1:8" x14ac:dyDescent="0.25">
      <c r="A15" s="45" t="s">
        <v>17</v>
      </c>
      <c r="B15" s="45" t="s">
        <v>436</v>
      </c>
      <c r="C15" s="60">
        <v>75.12</v>
      </c>
      <c r="D15" s="60">
        <v>15.03</v>
      </c>
      <c r="E15" s="60">
        <f>SUM(C15:D15)</f>
        <v>90.15</v>
      </c>
      <c r="F15" s="62" t="s">
        <v>8</v>
      </c>
      <c r="G15" s="55"/>
    </row>
    <row r="16" spans="1:8" x14ac:dyDescent="0.25">
      <c r="A16" s="52" t="s">
        <v>501</v>
      </c>
      <c r="B16" s="45" t="s">
        <v>447</v>
      </c>
      <c r="C16" s="58">
        <v>28.76</v>
      </c>
      <c r="D16" s="58">
        <v>5.76</v>
      </c>
      <c r="E16" s="58">
        <v>34.520000000000003</v>
      </c>
      <c r="F16" s="48">
        <v>108834</v>
      </c>
      <c r="G16" s="55"/>
    </row>
    <row r="17" spans="1:7" x14ac:dyDescent="0.25">
      <c r="A17" s="52" t="s">
        <v>546</v>
      </c>
      <c r="B17" s="45" t="s">
        <v>547</v>
      </c>
      <c r="C17" s="58">
        <v>153</v>
      </c>
      <c r="D17" s="58">
        <v>30.6</v>
      </c>
      <c r="E17" s="58">
        <v>183.6</v>
      </c>
      <c r="F17" s="48">
        <v>108835</v>
      </c>
      <c r="G17" s="55"/>
    </row>
    <row r="18" spans="1:7" x14ac:dyDescent="0.25">
      <c r="A18" s="52" t="s">
        <v>548</v>
      </c>
      <c r="B18" s="45" t="s">
        <v>549</v>
      </c>
      <c r="C18" s="58">
        <v>420</v>
      </c>
      <c r="D18" s="58">
        <v>84</v>
      </c>
      <c r="E18" s="58">
        <v>504</v>
      </c>
      <c r="F18" s="48">
        <v>108836</v>
      </c>
      <c r="G18" s="55"/>
    </row>
    <row r="19" spans="1:7" x14ac:dyDescent="0.25">
      <c r="A19" s="52" t="s">
        <v>550</v>
      </c>
      <c r="B19" s="45" t="s">
        <v>551</v>
      </c>
      <c r="C19" s="58">
        <v>326</v>
      </c>
      <c r="D19" s="58"/>
      <c r="E19" s="58">
        <v>326</v>
      </c>
      <c r="F19" s="48">
        <v>108837</v>
      </c>
      <c r="G19" s="55"/>
    </row>
    <row r="20" spans="1:7" x14ac:dyDescent="0.25">
      <c r="A20" s="52" t="s">
        <v>552</v>
      </c>
      <c r="B20" s="45" t="s">
        <v>553</v>
      </c>
      <c r="C20" s="58">
        <v>7.94</v>
      </c>
      <c r="D20" s="58"/>
      <c r="E20" s="58">
        <v>7.94</v>
      </c>
      <c r="F20" s="48" t="s">
        <v>147</v>
      </c>
      <c r="G20" s="55"/>
    </row>
    <row r="21" spans="1:7" x14ac:dyDescent="0.25">
      <c r="C21" s="57">
        <f>SUM(C14:C20)</f>
        <v>1092.19</v>
      </c>
      <c r="D21" s="57">
        <f>SUM(D14:D20)</f>
        <v>151.66</v>
      </c>
      <c r="E21" s="57">
        <f>SUM(E14:E20)</f>
        <v>1243.8500000000001</v>
      </c>
      <c r="G21" s="55"/>
    </row>
    <row r="22" spans="1:7" x14ac:dyDescent="0.25">
      <c r="C22" s="72"/>
      <c r="D22" s="72"/>
      <c r="E22" s="72"/>
      <c r="G22" s="55"/>
    </row>
    <row r="23" spans="1:7" x14ac:dyDescent="0.25">
      <c r="A23" s="49" t="s">
        <v>140</v>
      </c>
      <c r="C23" s="58"/>
      <c r="D23" s="58"/>
      <c r="E23" s="58"/>
    </row>
    <row r="24" spans="1:7" x14ac:dyDescent="0.25">
      <c r="A24" s="52" t="s">
        <v>6</v>
      </c>
      <c r="B24" s="45" t="s">
        <v>7</v>
      </c>
      <c r="C24" s="58">
        <v>456</v>
      </c>
      <c r="D24" s="58"/>
      <c r="E24" s="58">
        <v>456</v>
      </c>
      <c r="F24" s="48" t="s">
        <v>8</v>
      </c>
    </row>
    <row r="25" spans="1:7" x14ac:dyDescent="0.25">
      <c r="A25" s="52" t="s">
        <v>198</v>
      </c>
      <c r="B25" s="45" t="s">
        <v>448</v>
      </c>
      <c r="C25" s="58">
        <v>71.709999999999994</v>
      </c>
      <c r="D25" s="58">
        <v>14.34</v>
      </c>
      <c r="E25" s="63">
        <v>86.05</v>
      </c>
      <c r="F25" s="48" t="s">
        <v>8</v>
      </c>
    </row>
    <row r="26" spans="1:7" x14ac:dyDescent="0.25">
      <c r="A26" s="52" t="s">
        <v>141</v>
      </c>
      <c r="B26" s="89" t="s">
        <v>142</v>
      </c>
      <c r="C26" s="60">
        <v>6.15</v>
      </c>
      <c r="D26" s="60"/>
      <c r="E26" s="60">
        <v>6.15</v>
      </c>
      <c r="F26" s="48">
        <v>108838</v>
      </c>
    </row>
    <row r="27" spans="1:7" x14ac:dyDescent="0.25">
      <c r="A27" s="52" t="s">
        <v>554</v>
      </c>
      <c r="B27" s="89" t="s">
        <v>555</v>
      </c>
      <c r="C27" s="60">
        <v>160</v>
      </c>
      <c r="D27" s="60"/>
      <c r="E27" s="60">
        <v>160</v>
      </c>
      <c r="F27" s="48">
        <v>108839</v>
      </c>
    </row>
    <row r="28" spans="1:7" x14ac:dyDescent="0.25">
      <c r="A28" s="52" t="s">
        <v>305</v>
      </c>
      <c r="B28" s="89" t="s">
        <v>556</v>
      </c>
      <c r="C28" s="60">
        <v>94.42</v>
      </c>
      <c r="D28" s="60">
        <v>4.72</v>
      </c>
      <c r="E28" s="60">
        <v>99.14</v>
      </c>
      <c r="F28" s="48">
        <v>108840</v>
      </c>
    </row>
    <row r="29" spans="1:7" x14ac:dyDescent="0.25">
      <c r="A29" s="66"/>
      <c r="B29" s="67"/>
      <c r="C29" s="57">
        <f>SUM(C24:C28)</f>
        <v>788.28</v>
      </c>
      <c r="D29" s="57">
        <f>SUM(D24:D28)</f>
        <v>19.059999999999999</v>
      </c>
      <c r="E29" s="57">
        <f>SUM(E24:E28)</f>
        <v>807.33999999999992</v>
      </c>
      <c r="F29" s="68"/>
    </row>
    <row r="30" spans="1:7" x14ac:dyDescent="0.25">
      <c r="A30" s="66"/>
      <c r="B30" s="67"/>
      <c r="C30" s="72"/>
      <c r="D30" s="72"/>
      <c r="E30" s="72"/>
      <c r="F30" s="68"/>
    </row>
    <row r="31" spans="1:7" x14ac:dyDescent="0.25">
      <c r="A31" s="49" t="s">
        <v>155</v>
      </c>
      <c r="C31" s="58"/>
      <c r="D31" s="58"/>
      <c r="E31" s="58"/>
      <c r="G31" s="55"/>
    </row>
    <row r="32" spans="1:7" x14ac:dyDescent="0.25">
      <c r="A32" s="52" t="s">
        <v>6</v>
      </c>
      <c r="B32" s="45" t="s">
        <v>7</v>
      </c>
      <c r="C32" s="58">
        <v>187</v>
      </c>
      <c r="D32" s="58"/>
      <c r="E32" s="58">
        <v>187</v>
      </c>
      <c r="F32" s="48" t="s">
        <v>8</v>
      </c>
    </row>
    <row r="33" spans="1:7" x14ac:dyDescent="0.25">
      <c r="A33" s="52" t="s">
        <v>198</v>
      </c>
      <c r="B33" s="45" t="s">
        <v>448</v>
      </c>
      <c r="C33" s="56">
        <v>71.709999999999994</v>
      </c>
      <c r="D33" s="56">
        <v>14.34</v>
      </c>
      <c r="E33" s="56">
        <v>86.05</v>
      </c>
      <c r="F33" s="48" t="s">
        <v>8</v>
      </c>
      <c r="G33" s="55"/>
    </row>
    <row r="34" spans="1:7" x14ac:dyDescent="0.25">
      <c r="A34" s="52" t="s">
        <v>78</v>
      </c>
      <c r="B34" s="45" t="s">
        <v>557</v>
      </c>
      <c r="C34" s="56">
        <v>21.64</v>
      </c>
      <c r="D34" s="56"/>
      <c r="E34" s="56">
        <v>21.64</v>
      </c>
      <c r="F34" s="48" t="s">
        <v>8</v>
      </c>
      <c r="G34" s="55"/>
    </row>
    <row r="35" spans="1:7" x14ac:dyDescent="0.25">
      <c r="A35" s="45" t="s">
        <v>228</v>
      </c>
      <c r="B35" s="45" t="s">
        <v>459</v>
      </c>
      <c r="C35" s="47">
        <v>89.37</v>
      </c>
      <c r="D35" s="47">
        <v>4.47</v>
      </c>
      <c r="E35" s="47">
        <v>93.84</v>
      </c>
      <c r="F35" s="48">
        <v>108841</v>
      </c>
      <c r="G35" s="55"/>
    </row>
    <row r="36" spans="1:7" x14ac:dyDescent="0.25">
      <c r="A36" s="45" t="s">
        <v>404</v>
      </c>
      <c r="B36" s="45" t="s">
        <v>512</v>
      </c>
      <c r="C36" s="47">
        <v>35</v>
      </c>
      <c r="D36" s="47">
        <v>7</v>
      </c>
      <c r="E36" s="47">
        <v>42</v>
      </c>
      <c r="F36" s="48">
        <v>108842</v>
      </c>
      <c r="G36" s="55"/>
    </row>
    <row r="37" spans="1:7" x14ac:dyDescent="0.25">
      <c r="A37" s="45" t="s">
        <v>384</v>
      </c>
      <c r="B37" s="45" t="s">
        <v>514</v>
      </c>
      <c r="C37" s="47">
        <v>520</v>
      </c>
      <c r="D37" s="47">
        <v>104</v>
      </c>
      <c r="E37" s="47">
        <v>624</v>
      </c>
      <c r="F37" s="48">
        <v>108843</v>
      </c>
      <c r="G37" s="55"/>
    </row>
    <row r="38" spans="1:7" x14ac:dyDescent="0.25">
      <c r="A38" s="45" t="s">
        <v>305</v>
      </c>
      <c r="B38" s="45" t="s">
        <v>369</v>
      </c>
      <c r="C38" s="47">
        <v>40.72</v>
      </c>
      <c r="D38" s="47">
        <v>2.04</v>
      </c>
      <c r="E38" s="47">
        <v>42.76</v>
      </c>
      <c r="F38" s="48">
        <v>108840</v>
      </c>
      <c r="G38" s="55"/>
    </row>
    <row r="39" spans="1:7" x14ac:dyDescent="0.25">
      <c r="A39" s="71"/>
      <c r="B39" s="66"/>
      <c r="C39" s="57">
        <f>SUM(C32:C38)</f>
        <v>965.44</v>
      </c>
      <c r="D39" s="57">
        <f>SUM(D32:D38)</f>
        <v>131.85</v>
      </c>
      <c r="E39" s="57">
        <f>SUM(E32:E38)</f>
        <v>1097.29</v>
      </c>
      <c r="G39" s="55"/>
    </row>
    <row r="40" spans="1:7" x14ac:dyDescent="0.25">
      <c r="A40" s="71"/>
      <c r="B40" s="66"/>
      <c r="C40" s="72"/>
      <c r="D40" s="72"/>
      <c r="E40" s="72"/>
      <c r="G40" s="55"/>
    </row>
    <row r="41" spans="1:7" x14ac:dyDescent="0.25">
      <c r="A41" s="49" t="s">
        <v>158</v>
      </c>
      <c r="C41" s="72"/>
      <c r="D41" s="72"/>
      <c r="E41" s="72"/>
      <c r="G41" s="55"/>
    </row>
    <row r="42" spans="1:7" x14ac:dyDescent="0.25">
      <c r="A42" s="52" t="s">
        <v>305</v>
      </c>
      <c r="B42" s="45" t="s">
        <v>414</v>
      </c>
      <c r="C42" s="72">
        <v>31.26</v>
      </c>
      <c r="D42" s="72">
        <v>1.56</v>
      </c>
      <c r="E42" s="72">
        <v>32.82</v>
      </c>
      <c r="F42" s="48">
        <v>108840</v>
      </c>
      <c r="G42" s="55"/>
    </row>
    <row r="43" spans="1:7" x14ac:dyDescent="0.25">
      <c r="A43" s="52" t="s">
        <v>558</v>
      </c>
      <c r="B43" s="45" t="s">
        <v>559</v>
      </c>
      <c r="C43" s="72">
        <v>62.09</v>
      </c>
      <c r="D43" s="72"/>
      <c r="E43" s="72">
        <v>62.09</v>
      </c>
      <c r="F43" s="48">
        <v>108844</v>
      </c>
      <c r="G43" s="55"/>
    </row>
    <row r="44" spans="1:7" x14ac:dyDescent="0.25">
      <c r="A44" s="49"/>
      <c r="C44" s="57">
        <f>SUM(C42:C43)</f>
        <v>93.350000000000009</v>
      </c>
      <c r="D44" s="57">
        <f>SUM(D42:D43)</f>
        <v>1.56</v>
      </c>
      <c r="E44" s="57">
        <f>SUM(E42:E43)</f>
        <v>94.91</v>
      </c>
      <c r="G44" s="55"/>
    </row>
    <row r="45" spans="1:7" x14ac:dyDescent="0.25">
      <c r="A45" s="49"/>
      <c r="C45" s="72"/>
      <c r="D45" s="72"/>
      <c r="E45" s="72"/>
      <c r="G45" s="55"/>
    </row>
    <row r="46" spans="1:7" x14ac:dyDescent="0.25">
      <c r="A46" s="49" t="s">
        <v>162</v>
      </c>
      <c r="C46" s="72"/>
      <c r="D46" s="72"/>
      <c r="E46" s="72"/>
    </row>
    <row r="47" spans="1:7" x14ac:dyDescent="0.25">
      <c r="A47" s="52" t="s">
        <v>305</v>
      </c>
      <c r="B47" s="45" t="s">
        <v>463</v>
      </c>
      <c r="C47" s="72">
        <v>2.1</v>
      </c>
      <c r="D47" s="72">
        <v>0.11</v>
      </c>
      <c r="E47" s="72">
        <v>2.21</v>
      </c>
      <c r="F47" s="48">
        <v>108840</v>
      </c>
    </row>
    <row r="48" spans="1:7" x14ac:dyDescent="0.25">
      <c r="C48" s="57">
        <f>SUM(C47:C47)</f>
        <v>2.1</v>
      </c>
      <c r="D48" s="57">
        <f>SUM(D47:D47)</f>
        <v>0.11</v>
      </c>
      <c r="E48" s="57">
        <f>SUM(E47:E47)</f>
        <v>2.21</v>
      </c>
    </row>
    <row r="49" spans="1:7" x14ac:dyDescent="0.25">
      <c r="A49" s="49"/>
      <c r="C49" s="72"/>
      <c r="D49" s="72"/>
      <c r="E49" s="72"/>
    </row>
    <row r="50" spans="1:7" x14ac:dyDescent="0.25">
      <c r="A50" s="49" t="s">
        <v>164</v>
      </c>
      <c r="B50" s="52"/>
      <c r="C50" s="58"/>
      <c r="D50" s="58"/>
      <c r="E50" s="58"/>
    </row>
    <row r="51" spans="1:7" x14ac:dyDescent="0.25">
      <c r="A51" s="52" t="s">
        <v>6</v>
      </c>
      <c r="B51" s="52" t="s">
        <v>7</v>
      </c>
      <c r="C51" s="58">
        <v>540</v>
      </c>
      <c r="D51" s="58"/>
      <c r="E51" s="58">
        <v>540</v>
      </c>
      <c r="F51" s="48" t="s">
        <v>8</v>
      </c>
    </row>
    <row r="52" spans="1:7" x14ac:dyDescent="0.25">
      <c r="A52" s="52" t="s">
        <v>198</v>
      </c>
      <c r="B52" s="52" t="s">
        <v>469</v>
      </c>
      <c r="C52" s="58">
        <v>43.62</v>
      </c>
      <c r="D52" s="58">
        <v>8.7200000000000006</v>
      </c>
      <c r="E52" s="58">
        <v>52.34</v>
      </c>
      <c r="F52" s="48" t="s">
        <v>8</v>
      </c>
      <c r="G52" s="55"/>
    </row>
    <row r="53" spans="1:7" x14ac:dyDescent="0.25">
      <c r="A53" s="52" t="s">
        <v>198</v>
      </c>
      <c r="B53" s="52" t="s">
        <v>469</v>
      </c>
      <c r="C53" s="58">
        <v>15.67</v>
      </c>
      <c r="D53" s="58">
        <v>3.14</v>
      </c>
      <c r="E53" s="58">
        <v>18.809999999999999</v>
      </c>
      <c r="F53" s="48" t="s">
        <v>8</v>
      </c>
      <c r="G53" s="55"/>
    </row>
    <row r="54" spans="1:7" x14ac:dyDescent="0.25">
      <c r="A54" s="52" t="s">
        <v>80</v>
      </c>
      <c r="B54" s="52" t="s">
        <v>462</v>
      </c>
      <c r="C54" s="58">
        <v>410</v>
      </c>
      <c r="D54" s="58">
        <v>82</v>
      </c>
      <c r="E54" s="59">
        <v>492</v>
      </c>
      <c r="F54" s="48">
        <v>108843</v>
      </c>
      <c r="G54" s="55"/>
    </row>
    <row r="55" spans="1:7" x14ac:dyDescent="0.25">
      <c r="C55" s="57">
        <f>SUM(C51:C54)</f>
        <v>1009.29</v>
      </c>
      <c r="D55" s="57">
        <f>SUM(D51:D54)</f>
        <v>93.86</v>
      </c>
      <c r="E55" s="57">
        <f>SUM(E51:E54)</f>
        <v>1103.1500000000001</v>
      </c>
    </row>
    <row r="56" spans="1:7" x14ac:dyDescent="0.25">
      <c r="C56" s="72"/>
      <c r="D56" s="72"/>
      <c r="E56" s="72"/>
    </row>
    <row r="57" spans="1:7" x14ac:dyDescent="0.25">
      <c r="A57" s="49" t="s">
        <v>170</v>
      </c>
      <c r="C57" s="58"/>
      <c r="D57" s="58"/>
      <c r="E57" s="58"/>
    </row>
    <row r="58" spans="1:7" x14ac:dyDescent="0.25">
      <c r="A58" s="52" t="s">
        <v>6</v>
      </c>
      <c r="B58" s="45" t="s">
        <v>7</v>
      </c>
      <c r="C58" s="58">
        <v>178</v>
      </c>
      <c r="D58" s="58"/>
      <c r="E58" s="58">
        <v>178</v>
      </c>
      <c r="F58" s="48" t="s">
        <v>8</v>
      </c>
    </row>
    <row r="59" spans="1:7" x14ac:dyDescent="0.25">
      <c r="A59" s="52" t="s">
        <v>6</v>
      </c>
      <c r="B59" s="45" t="s">
        <v>7</v>
      </c>
      <c r="C59" s="58">
        <v>106</v>
      </c>
      <c r="D59" s="58"/>
      <c r="E59" s="58">
        <v>106</v>
      </c>
      <c r="F59" s="48" t="s">
        <v>8</v>
      </c>
    </row>
    <row r="60" spans="1:7" x14ac:dyDescent="0.25">
      <c r="A60" s="52" t="s">
        <v>6</v>
      </c>
      <c r="B60" s="45" t="s">
        <v>7</v>
      </c>
      <c r="C60" s="58">
        <v>293</v>
      </c>
      <c r="D60" s="58"/>
      <c r="E60" s="58">
        <v>293</v>
      </c>
      <c r="F60" s="48" t="s">
        <v>8</v>
      </c>
    </row>
    <row r="61" spans="1:7" x14ac:dyDescent="0.25">
      <c r="A61" s="52" t="s">
        <v>17</v>
      </c>
      <c r="B61" s="45" t="s">
        <v>248</v>
      </c>
      <c r="C61" s="56">
        <v>25.41</v>
      </c>
      <c r="D61" s="56">
        <v>5.08</v>
      </c>
      <c r="E61" s="56">
        <v>30.49</v>
      </c>
      <c r="F61" s="48" t="s">
        <v>8</v>
      </c>
    </row>
    <row r="62" spans="1:7" x14ac:dyDescent="0.25">
      <c r="A62" s="52" t="s">
        <v>171</v>
      </c>
      <c r="B62" s="45" t="s">
        <v>448</v>
      </c>
      <c r="C62" s="56">
        <v>376.82</v>
      </c>
      <c r="D62" s="56">
        <v>75.36</v>
      </c>
      <c r="E62" s="56">
        <v>452.18</v>
      </c>
      <c r="F62" s="48" t="s">
        <v>8</v>
      </c>
    </row>
    <row r="63" spans="1:7" x14ac:dyDescent="0.25">
      <c r="A63" s="52" t="s">
        <v>305</v>
      </c>
      <c r="B63" s="45" t="s">
        <v>560</v>
      </c>
      <c r="C63" s="56">
        <v>9.2200000000000006</v>
      </c>
      <c r="D63" s="56">
        <v>0.46</v>
      </c>
      <c r="E63" s="56">
        <v>9.68</v>
      </c>
    </row>
    <row r="64" spans="1:7" x14ac:dyDescent="0.25">
      <c r="A64" s="71"/>
      <c r="B64" s="66"/>
      <c r="C64" s="57">
        <f>SUM(C58:C63)</f>
        <v>988.45</v>
      </c>
      <c r="D64" s="57">
        <f>SUM(D58:D63)</f>
        <v>80.899999999999991</v>
      </c>
      <c r="E64" s="57">
        <f>SUM(E58:E63)</f>
        <v>1069.3500000000001</v>
      </c>
    </row>
    <row r="65" spans="1:6" x14ac:dyDescent="0.25">
      <c r="A65" s="71"/>
      <c r="B65" s="89"/>
      <c r="C65" s="72"/>
      <c r="D65" s="72"/>
      <c r="E65" s="72"/>
    </row>
    <row r="66" spans="1:6" x14ac:dyDescent="0.25">
      <c r="A66" s="49" t="s">
        <v>178</v>
      </c>
      <c r="B66" s="67"/>
      <c r="C66" s="72"/>
      <c r="D66" s="72"/>
      <c r="E66" s="72"/>
    </row>
    <row r="67" spans="1:6" x14ac:dyDescent="0.25">
      <c r="A67" s="52" t="s">
        <v>561</v>
      </c>
      <c r="B67" s="66" t="s">
        <v>562</v>
      </c>
      <c r="C67" s="72">
        <v>18.2</v>
      </c>
      <c r="D67" s="72"/>
      <c r="E67" s="72">
        <v>18.2</v>
      </c>
      <c r="F67" s="48">
        <v>108845</v>
      </c>
    </row>
    <row r="68" spans="1:6" x14ac:dyDescent="0.25">
      <c r="A68" s="49"/>
      <c r="B68" s="67"/>
      <c r="C68" s="57">
        <f>SUM(C67:C67)</f>
        <v>18.2</v>
      </c>
      <c r="D68" s="57">
        <f>SUM(D67:D67)</f>
        <v>0</v>
      </c>
      <c r="E68" s="57">
        <f>SUM(E67:E67)</f>
        <v>18.2</v>
      </c>
    </row>
    <row r="69" spans="1:6" x14ac:dyDescent="0.25">
      <c r="A69" s="49"/>
      <c r="B69" s="67"/>
      <c r="C69" s="72"/>
      <c r="D69" s="72"/>
      <c r="E69" s="72"/>
    </row>
    <row r="70" spans="1:6" x14ac:dyDescent="0.25">
      <c r="A70" s="75" t="s">
        <v>181</v>
      </c>
      <c r="B70" s="75"/>
      <c r="C70" s="58"/>
      <c r="D70" s="58"/>
      <c r="E70" s="58"/>
    </row>
    <row r="71" spans="1:6" x14ac:dyDescent="0.25">
      <c r="A71" s="76" t="s">
        <v>102</v>
      </c>
      <c r="B71" s="77" t="s">
        <v>258</v>
      </c>
      <c r="C71" s="58">
        <v>21.65</v>
      </c>
      <c r="D71" s="58">
        <v>4.33</v>
      </c>
      <c r="E71" s="58">
        <v>25.98</v>
      </c>
      <c r="F71" s="48" t="s">
        <v>8</v>
      </c>
    </row>
    <row r="72" spans="1:6" x14ac:dyDescent="0.25">
      <c r="C72" s="57">
        <f>SUM(C71:C71)</f>
        <v>21.65</v>
      </c>
      <c r="D72" s="57">
        <f>SUM(D71:D71)</f>
        <v>4.33</v>
      </c>
      <c r="E72" s="57">
        <f>SUM(E71:E71)</f>
        <v>25.98</v>
      </c>
    </row>
    <row r="73" spans="1:6" x14ac:dyDescent="0.25">
      <c r="C73" s="72"/>
      <c r="D73" s="72"/>
      <c r="E73" s="72"/>
    </row>
    <row r="74" spans="1:6" x14ac:dyDescent="0.25">
      <c r="B74" s="79" t="s">
        <v>112</v>
      </c>
      <c r="C74" s="57">
        <f>C11+C21+C29+C39+C44+C48+C55+C64+C68+C72</f>
        <v>5857.5999999999985</v>
      </c>
      <c r="D74" s="57">
        <f>D11+D21+D29+D39+D44+D48+D55+D64+D68+D72</f>
        <v>501.11</v>
      </c>
      <c r="E74" s="57">
        <f>E11+E21+E29+E39+E44+E48+E55+E64+E68+E72</f>
        <v>6358.71</v>
      </c>
    </row>
    <row r="75" spans="1:6" x14ac:dyDescent="0.25">
      <c r="B75" s="80"/>
      <c r="C75" s="72"/>
      <c r="D75" s="72"/>
      <c r="E75" s="72"/>
    </row>
    <row r="76" spans="1:6" x14ac:dyDescent="0.25">
      <c r="B76" s="91"/>
      <c r="C76" s="72"/>
      <c r="D76" s="72"/>
      <c r="E76" s="189"/>
    </row>
    <row r="77" spans="1:6" x14ac:dyDescent="0.25">
      <c r="B77" s="80"/>
      <c r="C77" s="72"/>
      <c r="D77" s="72"/>
      <c r="E77" s="72"/>
    </row>
    <row r="78" spans="1:6" x14ac:dyDescent="0.25">
      <c r="A78" s="81"/>
      <c r="B78" s="80"/>
      <c r="C78" s="72"/>
      <c r="D78" s="72"/>
      <c r="E78" s="72"/>
    </row>
    <row r="79" spans="1:6" x14ac:dyDescent="0.25">
      <c r="A79" s="52"/>
      <c r="C79" s="60"/>
    </row>
    <row r="80" spans="1:6" x14ac:dyDescent="0.25">
      <c r="A80" s="85"/>
      <c r="C80" s="60"/>
    </row>
    <row r="81" spans="1:3" x14ac:dyDescent="0.25">
      <c r="A81" s="81"/>
      <c r="B81" s="86"/>
      <c r="C81" s="60"/>
    </row>
    <row r="82" spans="1:3" x14ac:dyDescent="0.25">
      <c r="A82" s="81"/>
      <c r="B82" s="86"/>
      <c r="C82" s="60"/>
    </row>
    <row r="83" spans="1:3" x14ac:dyDescent="0.25">
      <c r="A83" s="81"/>
      <c r="B83" s="86"/>
      <c r="C83" s="60"/>
    </row>
    <row r="84" spans="1:3" x14ac:dyDescent="0.25">
      <c r="A84" s="81"/>
      <c r="B84" s="86"/>
      <c r="C84" s="60"/>
    </row>
    <row r="85" spans="1:3" x14ac:dyDescent="0.25">
      <c r="A85" s="81"/>
      <c r="B85" s="86"/>
      <c r="C85" s="60"/>
    </row>
    <row r="86" spans="1:3" x14ac:dyDescent="0.25">
      <c r="A86" s="87"/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A10" sqref="A10"/>
    </sheetView>
  </sheetViews>
  <sheetFormatPr defaultRowHeight="12.7" x14ac:dyDescent="0.25"/>
  <cols>
    <col min="1" max="1" width="33.69921875" style="45" customWidth="1"/>
    <col min="2" max="2" width="49.296875" style="45" customWidth="1"/>
    <col min="3" max="3" width="14.59765625" style="47" bestFit="1" customWidth="1"/>
    <col min="4" max="4" width="13.69921875" style="47" customWidth="1"/>
    <col min="5" max="5" width="14.59765625" style="47" bestFit="1" customWidth="1"/>
    <col min="6" max="6" width="10.69921875" style="48" bestFit="1" customWidth="1"/>
    <col min="7" max="7" width="17.296875" style="44" customWidth="1"/>
    <col min="8" max="8" width="3.09765625" style="45" customWidth="1"/>
    <col min="9" max="253" width="9.09765625" style="45"/>
    <col min="254" max="256" width="4.3984375" style="45" customWidth="1"/>
    <col min="257" max="257" width="33.69921875" style="45" customWidth="1"/>
    <col min="258" max="258" width="49.296875" style="45" customWidth="1"/>
    <col min="259" max="259" width="14.59765625" style="45" bestFit="1" customWidth="1"/>
    <col min="260" max="260" width="13.69921875" style="45" customWidth="1"/>
    <col min="261" max="261" width="14.59765625" style="45" bestFit="1" customWidth="1"/>
    <col min="262" max="262" width="10.69921875" style="45" bestFit="1" customWidth="1"/>
    <col min="263" max="263" width="17.296875" style="45" customWidth="1"/>
    <col min="264" max="264" width="3.09765625" style="45" customWidth="1"/>
    <col min="265" max="509" width="9.09765625" style="45"/>
    <col min="510" max="512" width="4.3984375" style="45" customWidth="1"/>
    <col min="513" max="513" width="33.69921875" style="45" customWidth="1"/>
    <col min="514" max="514" width="49.296875" style="45" customWidth="1"/>
    <col min="515" max="515" width="14.59765625" style="45" bestFit="1" customWidth="1"/>
    <col min="516" max="516" width="13.69921875" style="45" customWidth="1"/>
    <col min="517" max="517" width="14.59765625" style="45" bestFit="1" customWidth="1"/>
    <col min="518" max="518" width="10.69921875" style="45" bestFit="1" customWidth="1"/>
    <col min="519" max="519" width="17.296875" style="45" customWidth="1"/>
    <col min="520" max="520" width="3.09765625" style="45" customWidth="1"/>
    <col min="521" max="765" width="9.09765625" style="45"/>
    <col min="766" max="768" width="4.3984375" style="45" customWidth="1"/>
    <col min="769" max="769" width="33.69921875" style="45" customWidth="1"/>
    <col min="770" max="770" width="49.296875" style="45" customWidth="1"/>
    <col min="771" max="771" width="14.59765625" style="45" bestFit="1" customWidth="1"/>
    <col min="772" max="772" width="13.69921875" style="45" customWidth="1"/>
    <col min="773" max="773" width="14.59765625" style="45" bestFit="1" customWidth="1"/>
    <col min="774" max="774" width="10.69921875" style="45" bestFit="1" customWidth="1"/>
    <col min="775" max="775" width="17.296875" style="45" customWidth="1"/>
    <col min="776" max="776" width="3.09765625" style="45" customWidth="1"/>
    <col min="777" max="1021" width="9.09765625" style="45"/>
    <col min="1022" max="1024" width="4.3984375" style="45" customWidth="1"/>
    <col min="1025" max="1025" width="33.69921875" style="45" customWidth="1"/>
    <col min="1026" max="1026" width="49.296875" style="45" customWidth="1"/>
    <col min="1027" max="1027" width="14.59765625" style="45" bestFit="1" customWidth="1"/>
    <col min="1028" max="1028" width="13.69921875" style="45" customWidth="1"/>
    <col min="1029" max="1029" width="14.59765625" style="45" bestFit="1" customWidth="1"/>
    <col min="1030" max="1030" width="10.69921875" style="45" bestFit="1" customWidth="1"/>
    <col min="1031" max="1031" width="17.296875" style="45" customWidth="1"/>
    <col min="1032" max="1032" width="3.09765625" style="45" customWidth="1"/>
    <col min="1033" max="1277" width="9.09765625" style="45"/>
    <col min="1278" max="1280" width="4.3984375" style="45" customWidth="1"/>
    <col min="1281" max="1281" width="33.69921875" style="45" customWidth="1"/>
    <col min="1282" max="1282" width="49.296875" style="45" customWidth="1"/>
    <col min="1283" max="1283" width="14.59765625" style="45" bestFit="1" customWidth="1"/>
    <col min="1284" max="1284" width="13.69921875" style="45" customWidth="1"/>
    <col min="1285" max="1285" width="14.59765625" style="45" bestFit="1" customWidth="1"/>
    <col min="1286" max="1286" width="10.69921875" style="45" bestFit="1" customWidth="1"/>
    <col min="1287" max="1287" width="17.296875" style="45" customWidth="1"/>
    <col min="1288" max="1288" width="3.09765625" style="45" customWidth="1"/>
    <col min="1289" max="1533" width="9.09765625" style="45"/>
    <col min="1534" max="1536" width="4.3984375" style="45" customWidth="1"/>
    <col min="1537" max="1537" width="33.69921875" style="45" customWidth="1"/>
    <col min="1538" max="1538" width="49.296875" style="45" customWidth="1"/>
    <col min="1539" max="1539" width="14.59765625" style="45" bestFit="1" customWidth="1"/>
    <col min="1540" max="1540" width="13.69921875" style="45" customWidth="1"/>
    <col min="1541" max="1541" width="14.59765625" style="45" bestFit="1" customWidth="1"/>
    <col min="1542" max="1542" width="10.69921875" style="45" bestFit="1" customWidth="1"/>
    <col min="1543" max="1543" width="17.296875" style="45" customWidth="1"/>
    <col min="1544" max="1544" width="3.09765625" style="45" customWidth="1"/>
    <col min="1545" max="1789" width="9.09765625" style="45"/>
    <col min="1790" max="1792" width="4.3984375" style="45" customWidth="1"/>
    <col min="1793" max="1793" width="33.69921875" style="45" customWidth="1"/>
    <col min="1794" max="1794" width="49.296875" style="45" customWidth="1"/>
    <col min="1795" max="1795" width="14.59765625" style="45" bestFit="1" customWidth="1"/>
    <col min="1796" max="1796" width="13.69921875" style="45" customWidth="1"/>
    <col min="1797" max="1797" width="14.59765625" style="45" bestFit="1" customWidth="1"/>
    <col min="1798" max="1798" width="10.69921875" style="45" bestFit="1" customWidth="1"/>
    <col min="1799" max="1799" width="17.296875" style="45" customWidth="1"/>
    <col min="1800" max="1800" width="3.09765625" style="45" customWidth="1"/>
    <col min="1801" max="2045" width="9.09765625" style="45"/>
    <col min="2046" max="2048" width="4.3984375" style="45" customWidth="1"/>
    <col min="2049" max="2049" width="33.69921875" style="45" customWidth="1"/>
    <col min="2050" max="2050" width="49.296875" style="45" customWidth="1"/>
    <col min="2051" max="2051" width="14.59765625" style="45" bestFit="1" customWidth="1"/>
    <col min="2052" max="2052" width="13.69921875" style="45" customWidth="1"/>
    <col min="2053" max="2053" width="14.59765625" style="45" bestFit="1" customWidth="1"/>
    <col min="2054" max="2054" width="10.69921875" style="45" bestFit="1" customWidth="1"/>
    <col min="2055" max="2055" width="17.296875" style="45" customWidth="1"/>
    <col min="2056" max="2056" width="3.09765625" style="45" customWidth="1"/>
    <col min="2057" max="2301" width="9.09765625" style="45"/>
    <col min="2302" max="2304" width="4.3984375" style="45" customWidth="1"/>
    <col min="2305" max="2305" width="33.69921875" style="45" customWidth="1"/>
    <col min="2306" max="2306" width="49.296875" style="45" customWidth="1"/>
    <col min="2307" max="2307" width="14.59765625" style="45" bestFit="1" customWidth="1"/>
    <col min="2308" max="2308" width="13.69921875" style="45" customWidth="1"/>
    <col min="2309" max="2309" width="14.59765625" style="45" bestFit="1" customWidth="1"/>
    <col min="2310" max="2310" width="10.69921875" style="45" bestFit="1" customWidth="1"/>
    <col min="2311" max="2311" width="17.296875" style="45" customWidth="1"/>
    <col min="2312" max="2312" width="3.09765625" style="45" customWidth="1"/>
    <col min="2313" max="2557" width="9.09765625" style="45"/>
    <col min="2558" max="2560" width="4.3984375" style="45" customWidth="1"/>
    <col min="2561" max="2561" width="33.69921875" style="45" customWidth="1"/>
    <col min="2562" max="2562" width="49.296875" style="45" customWidth="1"/>
    <col min="2563" max="2563" width="14.59765625" style="45" bestFit="1" customWidth="1"/>
    <col min="2564" max="2564" width="13.69921875" style="45" customWidth="1"/>
    <col min="2565" max="2565" width="14.59765625" style="45" bestFit="1" customWidth="1"/>
    <col min="2566" max="2566" width="10.69921875" style="45" bestFit="1" customWidth="1"/>
    <col min="2567" max="2567" width="17.296875" style="45" customWidth="1"/>
    <col min="2568" max="2568" width="3.09765625" style="45" customWidth="1"/>
    <col min="2569" max="2813" width="9.09765625" style="45"/>
    <col min="2814" max="2816" width="4.3984375" style="45" customWidth="1"/>
    <col min="2817" max="2817" width="33.69921875" style="45" customWidth="1"/>
    <col min="2818" max="2818" width="49.296875" style="45" customWidth="1"/>
    <col min="2819" max="2819" width="14.59765625" style="45" bestFit="1" customWidth="1"/>
    <col min="2820" max="2820" width="13.69921875" style="45" customWidth="1"/>
    <col min="2821" max="2821" width="14.59765625" style="45" bestFit="1" customWidth="1"/>
    <col min="2822" max="2822" width="10.69921875" style="45" bestFit="1" customWidth="1"/>
    <col min="2823" max="2823" width="17.296875" style="45" customWidth="1"/>
    <col min="2824" max="2824" width="3.09765625" style="45" customWidth="1"/>
    <col min="2825" max="3069" width="9.09765625" style="45"/>
    <col min="3070" max="3072" width="4.3984375" style="45" customWidth="1"/>
    <col min="3073" max="3073" width="33.69921875" style="45" customWidth="1"/>
    <col min="3074" max="3074" width="49.296875" style="45" customWidth="1"/>
    <col min="3075" max="3075" width="14.59765625" style="45" bestFit="1" customWidth="1"/>
    <col min="3076" max="3076" width="13.69921875" style="45" customWidth="1"/>
    <col min="3077" max="3077" width="14.59765625" style="45" bestFit="1" customWidth="1"/>
    <col min="3078" max="3078" width="10.69921875" style="45" bestFit="1" customWidth="1"/>
    <col min="3079" max="3079" width="17.296875" style="45" customWidth="1"/>
    <col min="3080" max="3080" width="3.09765625" style="45" customWidth="1"/>
    <col min="3081" max="3325" width="9.09765625" style="45"/>
    <col min="3326" max="3328" width="4.3984375" style="45" customWidth="1"/>
    <col min="3329" max="3329" width="33.69921875" style="45" customWidth="1"/>
    <col min="3330" max="3330" width="49.296875" style="45" customWidth="1"/>
    <col min="3331" max="3331" width="14.59765625" style="45" bestFit="1" customWidth="1"/>
    <col min="3332" max="3332" width="13.69921875" style="45" customWidth="1"/>
    <col min="3333" max="3333" width="14.59765625" style="45" bestFit="1" customWidth="1"/>
    <col min="3334" max="3334" width="10.69921875" style="45" bestFit="1" customWidth="1"/>
    <col min="3335" max="3335" width="17.296875" style="45" customWidth="1"/>
    <col min="3336" max="3336" width="3.09765625" style="45" customWidth="1"/>
    <col min="3337" max="3581" width="9.09765625" style="45"/>
    <col min="3582" max="3584" width="4.3984375" style="45" customWidth="1"/>
    <col min="3585" max="3585" width="33.69921875" style="45" customWidth="1"/>
    <col min="3586" max="3586" width="49.296875" style="45" customWidth="1"/>
    <col min="3587" max="3587" width="14.59765625" style="45" bestFit="1" customWidth="1"/>
    <col min="3588" max="3588" width="13.69921875" style="45" customWidth="1"/>
    <col min="3589" max="3589" width="14.59765625" style="45" bestFit="1" customWidth="1"/>
    <col min="3590" max="3590" width="10.69921875" style="45" bestFit="1" customWidth="1"/>
    <col min="3591" max="3591" width="17.296875" style="45" customWidth="1"/>
    <col min="3592" max="3592" width="3.09765625" style="45" customWidth="1"/>
    <col min="3593" max="3837" width="9.09765625" style="45"/>
    <col min="3838" max="3840" width="4.3984375" style="45" customWidth="1"/>
    <col min="3841" max="3841" width="33.69921875" style="45" customWidth="1"/>
    <col min="3842" max="3842" width="49.296875" style="45" customWidth="1"/>
    <col min="3843" max="3843" width="14.59765625" style="45" bestFit="1" customWidth="1"/>
    <col min="3844" max="3844" width="13.69921875" style="45" customWidth="1"/>
    <col min="3845" max="3845" width="14.59765625" style="45" bestFit="1" customWidth="1"/>
    <col min="3846" max="3846" width="10.69921875" style="45" bestFit="1" customWidth="1"/>
    <col min="3847" max="3847" width="17.296875" style="45" customWidth="1"/>
    <col min="3848" max="3848" width="3.09765625" style="45" customWidth="1"/>
    <col min="3849" max="4093" width="9.09765625" style="45"/>
    <col min="4094" max="4096" width="4.3984375" style="45" customWidth="1"/>
    <col min="4097" max="4097" width="33.69921875" style="45" customWidth="1"/>
    <col min="4098" max="4098" width="49.296875" style="45" customWidth="1"/>
    <col min="4099" max="4099" width="14.59765625" style="45" bestFit="1" customWidth="1"/>
    <col min="4100" max="4100" width="13.69921875" style="45" customWidth="1"/>
    <col min="4101" max="4101" width="14.59765625" style="45" bestFit="1" customWidth="1"/>
    <col min="4102" max="4102" width="10.69921875" style="45" bestFit="1" customWidth="1"/>
    <col min="4103" max="4103" width="17.296875" style="45" customWidth="1"/>
    <col min="4104" max="4104" width="3.09765625" style="45" customWidth="1"/>
    <col min="4105" max="4349" width="9.09765625" style="45"/>
    <col min="4350" max="4352" width="4.3984375" style="45" customWidth="1"/>
    <col min="4353" max="4353" width="33.69921875" style="45" customWidth="1"/>
    <col min="4354" max="4354" width="49.296875" style="45" customWidth="1"/>
    <col min="4355" max="4355" width="14.59765625" style="45" bestFit="1" customWidth="1"/>
    <col min="4356" max="4356" width="13.69921875" style="45" customWidth="1"/>
    <col min="4357" max="4357" width="14.59765625" style="45" bestFit="1" customWidth="1"/>
    <col min="4358" max="4358" width="10.69921875" style="45" bestFit="1" customWidth="1"/>
    <col min="4359" max="4359" width="17.296875" style="45" customWidth="1"/>
    <col min="4360" max="4360" width="3.09765625" style="45" customWidth="1"/>
    <col min="4361" max="4605" width="9.09765625" style="45"/>
    <col min="4606" max="4608" width="4.3984375" style="45" customWidth="1"/>
    <col min="4609" max="4609" width="33.69921875" style="45" customWidth="1"/>
    <col min="4610" max="4610" width="49.296875" style="45" customWidth="1"/>
    <col min="4611" max="4611" width="14.59765625" style="45" bestFit="1" customWidth="1"/>
    <col min="4612" max="4612" width="13.69921875" style="45" customWidth="1"/>
    <col min="4613" max="4613" width="14.59765625" style="45" bestFit="1" customWidth="1"/>
    <col min="4614" max="4614" width="10.69921875" style="45" bestFit="1" customWidth="1"/>
    <col min="4615" max="4615" width="17.296875" style="45" customWidth="1"/>
    <col min="4616" max="4616" width="3.09765625" style="45" customWidth="1"/>
    <col min="4617" max="4861" width="9.09765625" style="45"/>
    <col min="4862" max="4864" width="4.3984375" style="45" customWidth="1"/>
    <col min="4865" max="4865" width="33.69921875" style="45" customWidth="1"/>
    <col min="4866" max="4866" width="49.296875" style="45" customWidth="1"/>
    <col min="4867" max="4867" width="14.59765625" style="45" bestFit="1" customWidth="1"/>
    <col min="4868" max="4868" width="13.69921875" style="45" customWidth="1"/>
    <col min="4869" max="4869" width="14.59765625" style="45" bestFit="1" customWidth="1"/>
    <col min="4870" max="4870" width="10.69921875" style="45" bestFit="1" customWidth="1"/>
    <col min="4871" max="4871" width="17.296875" style="45" customWidth="1"/>
    <col min="4872" max="4872" width="3.09765625" style="45" customWidth="1"/>
    <col min="4873" max="5117" width="9.09765625" style="45"/>
    <col min="5118" max="5120" width="4.3984375" style="45" customWidth="1"/>
    <col min="5121" max="5121" width="33.69921875" style="45" customWidth="1"/>
    <col min="5122" max="5122" width="49.296875" style="45" customWidth="1"/>
    <col min="5123" max="5123" width="14.59765625" style="45" bestFit="1" customWidth="1"/>
    <col min="5124" max="5124" width="13.69921875" style="45" customWidth="1"/>
    <col min="5125" max="5125" width="14.59765625" style="45" bestFit="1" customWidth="1"/>
    <col min="5126" max="5126" width="10.69921875" style="45" bestFit="1" customWidth="1"/>
    <col min="5127" max="5127" width="17.296875" style="45" customWidth="1"/>
    <col min="5128" max="5128" width="3.09765625" style="45" customWidth="1"/>
    <col min="5129" max="5373" width="9.09765625" style="45"/>
    <col min="5374" max="5376" width="4.3984375" style="45" customWidth="1"/>
    <col min="5377" max="5377" width="33.69921875" style="45" customWidth="1"/>
    <col min="5378" max="5378" width="49.296875" style="45" customWidth="1"/>
    <col min="5379" max="5379" width="14.59765625" style="45" bestFit="1" customWidth="1"/>
    <col min="5380" max="5380" width="13.69921875" style="45" customWidth="1"/>
    <col min="5381" max="5381" width="14.59765625" style="45" bestFit="1" customWidth="1"/>
    <col min="5382" max="5382" width="10.69921875" style="45" bestFit="1" customWidth="1"/>
    <col min="5383" max="5383" width="17.296875" style="45" customWidth="1"/>
    <col min="5384" max="5384" width="3.09765625" style="45" customWidth="1"/>
    <col min="5385" max="5629" width="9.09765625" style="45"/>
    <col min="5630" max="5632" width="4.3984375" style="45" customWidth="1"/>
    <col min="5633" max="5633" width="33.69921875" style="45" customWidth="1"/>
    <col min="5634" max="5634" width="49.296875" style="45" customWidth="1"/>
    <col min="5635" max="5635" width="14.59765625" style="45" bestFit="1" customWidth="1"/>
    <col min="5636" max="5636" width="13.69921875" style="45" customWidth="1"/>
    <col min="5637" max="5637" width="14.59765625" style="45" bestFit="1" customWidth="1"/>
    <col min="5638" max="5638" width="10.69921875" style="45" bestFit="1" customWidth="1"/>
    <col min="5639" max="5639" width="17.296875" style="45" customWidth="1"/>
    <col min="5640" max="5640" width="3.09765625" style="45" customWidth="1"/>
    <col min="5641" max="5885" width="9.09765625" style="45"/>
    <col min="5886" max="5888" width="4.3984375" style="45" customWidth="1"/>
    <col min="5889" max="5889" width="33.69921875" style="45" customWidth="1"/>
    <col min="5890" max="5890" width="49.296875" style="45" customWidth="1"/>
    <col min="5891" max="5891" width="14.59765625" style="45" bestFit="1" customWidth="1"/>
    <col min="5892" max="5892" width="13.69921875" style="45" customWidth="1"/>
    <col min="5893" max="5893" width="14.59765625" style="45" bestFit="1" customWidth="1"/>
    <col min="5894" max="5894" width="10.69921875" style="45" bestFit="1" customWidth="1"/>
    <col min="5895" max="5895" width="17.296875" style="45" customWidth="1"/>
    <col min="5896" max="5896" width="3.09765625" style="45" customWidth="1"/>
    <col min="5897" max="6141" width="9.09765625" style="45"/>
    <col min="6142" max="6144" width="4.3984375" style="45" customWidth="1"/>
    <col min="6145" max="6145" width="33.69921875" style="45" customWidth="1"/>
    <col min="6146" max="6146" width="49.296875" style="45" customWidth="1"/>
    <col min="6147" max="6147" width="14.59765625" style="45" bestFit="1" customWidth="1"/>
    <col min="6148" max="6148" width="13.69921875" style="45" customWidth="1"/>
    <col min="6149" max="6149" width="14.59765625" style="45" bestFit="1" customWidth="1"/>
    <col min="6150" max="6150" width="10.69921875" style="45" bestFit="1" customWidth="1"/>
    <col min="6151" max="6151" width="17.296875" style="45" customWidth="1"/>
    <col min="6152" max="6152" width="3.09765625" style="45" customWidth="1"/>
    <col min="6153" max="6397" width="9.09765625" style="45"/>
    <col min="6398" max="6400" width="4.3984375" style="45" customWidth="1"/>
    <col min="6401" max="6401" width="33.69921875" style="45" customWidth="1"/>
    <col min="6402" max="6402" width="49.296875" style="45" customWidth="1"/>
    <col min="6403" max="6403" width="14.59765625" style="45" bestFit="1" customWidth="1"/>
    <col min="6404" max="6404" width="13.69921875" style="45" customWidth="1"/>
    <col min="6405" max="6405" width="14.59765625" style="45" bestFit="1" customWidth="1"/>
    <col min="6406" max="6406" width="10.69921875" style="45" bestFit="1" customWidth="1"/>
    <col min="6407" max="6407" width="17.296875" style="45" customWidth="1"/>
    <col min="6408" max="6408" width="3.09765625" style="45" customWidth="1"/>
    <col min="6409" max="6653" width="9.09765625" style="45"/>
    <col min="6654" max="6656" width="4.3984375" style="45" customWidth="1"/>
    <col min="6657" max="6657" width="33.69921875" style="45" customWidth="1"/>
    <col min="6658" max="6658" width="49.296875" style="45" customWidth="1"/>
    <col min="6659" max="6659" width="14.59765625" style="45" bestFit="1" customWidth="1"/>
    <col min="6660" max="6660" width="13.69921875" style="45" customWidth="1"/>
    <col min="6661" max="6661" width="14.59765625" style="45" bestFit="1" customWidth="1"/>
    <col min="6662" max="6662" width="10.69921875" style="45" bestFit="1" customWidth="1"/>
    <col min="6663" max="6663" width="17.296875" style="45" customWidth="1"/>
    <col min="6664" max="6664" width="3.09765625" style="45" customWidth="1"/>
    <col min="6665" max="6909" width="9.09765625" style="45"/>
    <col min="6910" max="6912" width="4.3984375" style="45" customWidth="1"/>
    <col min="6913" max="6913" width="33.69921875" style="45" customWidth="1"/>
    <col min="6914" max="6914" width="49.296875" style="45" customWidth="1"/>
    <col min="6915" max="6915" width="14.59765625" style="45" bestFit="1" customWidth="1"/>
    <col min="6916" max="6916" width="13.69921875" style="45" customWidth="1"/>
    <col min="6917" max="6917" width="14.59765625" style="45" bestFit="1" customWidth="1"/>
    <col min="6918" max="6918" width="10.69921875" style="45" bestFit="1" customWidth="1"/>
    <col min="6919" max="6919" width="17.296875" style="45" customWidth="1"/>
    <col min="6920" max="6920" width="3.09765625" style="45" customWidth="1"/>
    <col min="6921" max="7165" width="9.09765625" style="45"/>
    <col min="7166" max="7168" width="4.3984375" style="45" customWidth="1"/>
    <col min="7169" max="7169" width="33.69921875" style="45" customWidth="1"/>
    <col min="7170" max="7170" width="49.296875" style="45" customWidth="1"/>
    <col min="7171" max="7171" width="14.59765625" style="45" bestFit="1" customWidth="1"/>
    <col min="7172" max="7172" width="13.69921875" style="45" customWidth="1"/>
    <col min="7173" max="7173" width="14.59765625" style="45" bestFit="1" customWidth="1"/>
    <col min="7174" max="7174" width="10.69921875" style="45" bestFit="1" customWidth="1"/>
    <col min="7175" max="7175" width="17.296875" style="45" customWidth="1"/>
    <col min="7176" max="7176" width="3.09765625" style="45" customWidth="1"/>
    <col min="7177" max="7421" width="9.09765625" style="45"/>
    <col min="7422" max="7424" width="4.3984375" style="45" customWidth="1"/>
    <col min="7425" max="7425" width="33.69921875" style="45" customWidth="1"/>
    <col min="7426" max="7426" width="49.296875" style="45" customWidth="1"/>
    <col min="7427" max="7427" width="14.59765625" style="45" bestFit="1" customWidth="1"/>
    <col min="7428" max="7428" width="13.69921875" style="45" customWidth="1"/>
    <col min="7429" max="7429" width="14.59765625" style="45" bestFit="1" customWidth="1"/>
    <col min="7430" max="7430" width="10.69921875" style="45" bestFit="1" customWidth="1"/>
    <col min="7431" max="7431" width="17.296875" style="45" customWidth="1"/>
    <col min="7432" max="7432" width="3.09765625" style="45" customWidth="1"/>
    <col min="7433" max="7677" width="9.09765625" style="45"/>
    <col min="7678" max="7680" width="4.3984375" style="45" customWidth="1"/>
    <col min="7681" max="7681" width="33.69921875" style="45" customWidth="1"/>
    <col min="7682" max="7682" width="49.296875" style="45" customWidth="1"/>
    <col min="7683" max="7683" width="14.59765625" style="45" bestFit="1" customWidth="1"/>
    <col min="7684" max="7684" width="13.69921875" style="45" customWidth="1"/>
    <col min="7685" max="7685" width="14.59765625" style="45" bestFit="1" customWidth="1"/>
    <col min="7686" max="7686" width="10.69921875" style="45" bestFit="1" customWidth="1"/>
    <col min="7687" max="7687" width="17.296875" style="45" customWidth="1"/>
    <col min="7688" max="7688" width="3.09765625" style="45" customWidth="1"/>
    <col min="7689" max="7933" width="9.09765625" style="45"/>
    <col min="7934" max="7936" width="4.3984375" style="45" customWidth="1"/>
    <col min="7937" max="7937" width="33.69921875" style="45" customWidth="1"/>
    <col min="7938" max="7938" width="49.296875" style="45" customWidth="1"/>
    <col min="7939" max="7939" width="14.59765625" style="45" bestFit="1" customWidth="1"/>
    <col min="7940" max="7940" width="13.69921875" style="45" customWidth="1"/>
    <col min="7941" max="7941" width="14.59765625" style="45" bestFit="1" customWidth="1"/>
    <col min="7942" max="7942" width="10.69921875" style="45" bestFit="1" customWidth="1"/>
    <col min="7943" max="7943" width="17.296875" style="45" customWidth="1"/>
    <col min="7944" max="7944" width="3.09765625" style="45" customWidth="1"/>
    <col min="7945" max="8189" width="9.09765625" style="45"/>
    <col min="8190" max="8192" width="4.3984375" style="45" customWidth="1"/>
    <col min="8193" max="8193" width="33.69921875" style="45" customWidth="1"/>
    <col min="8194" max="8194" width="49.296875" style="45" customWidth="1"/>
    <col min="8195" max="8195" width="14.59765625" style="45" bestFit="1" customWidth="1"/>
    <col min="8196" max="8196" width="13.69921875" style="45" customWidth="1"/>
    <col min="8197" max="8197" width="14.59765625" style="45" bestFit="1" customWidth="1"/>
    <col min="8198" max="8198" width="10.69921875" style="45" bestFit="1" customWidth="1"/>
    <col min="8199" max="8199" width="17.296875" style="45" customWidth="1"/>
    <col min="8200" max="8200" width="3.09765625" style="45" customWidth="1"/>
    <col min="8201" max="8445" width="9.09765625" style="45"/>
    <col min="8446" max="8448" width="4.3984375" style="45" customWidth="1"/>
    <col min="8449" max="8449" width="33.69921875" style="45" customWidth="1"/>
    <col min="8450" max="8450" width="49.296875" style="45" customWidth="1"/>
    <col min="8451" max="8451" width="14.59765625" style="45" bestFit="1" customWidth="1"/>
    <col min="8452" max="8452" width="13.69921875" style="45" customWidth="1"/>
    <col min="8453" max="8453" width="14.59765625" style="45" bestFit="1" customWidth="1"/>
    <col min="8454" max="8454" width="10.69921875" style="45" bestFit="1" customWidth="1"/>
    <col min="8455" max="8455" width="17.296875" style="45" customWidth="1"/>
    <col min="8456" max="8456" width="3.09765625" style="45" customWidth="1"/>
    <col min="8457" max="8701" width="9.09765625" style="45"/>
    <col min="8702" max="8704" width="4.3984375" style="45" customWidth="1"/>
    <col min="8705" max="8705" width="33.69921875" style="45" customWidth="1"/>
    <col min="8706" max="8706" width="49.296875" style="45" customWidth="1"/>
    <col min="8707" max="8707" width="14.59765625" style="45" bestFit="1" customWidth="1"/>
    <col min="8708" max="8708" width="13.69921875" style="45" customWidth="1"/>
    <col min="8709" max="8709" width="14.59765625" style="45" bestFit="1" customWidth="1"/>
    <col min="8710" max="8710" width="10.69921875" style="45" bestFit="1" customWidth="1"/>
    <col min="8711" max="8711" width="17.296875" style="45" customWidth="1"/>
    <col min="8712" max="8712" width="3.09765625" style="45" customWidth="1"/>
    <col min="8713" max="8957" width="9.09765625" style="45"/>
    <col min="8958" max="8960" width="4.3984375" style="45" customWidth="1"/>
    <col min="8961" max="8961" width="33.69921875" style="45" customWidth="1"/>
    <col min="8962" max="8962" width="49.296875" style="45" customWidth="1"/>
    <col min="8963" max="8963" width="14.59765625" style="45" bestFit="1" customWidth="1"/>
    <col min="8964" max="8964" width="13.69921875" style="45" customWidth="1"/>
    <col min="8965" max="8965" width="14.59765625" style="45" bestFit="1" customWidth="1"/>
    <col min="8966" max="8966" width="10.69921875" style="45" bestFit="1" customWidth="1"/>
    <col min="8967" max="8967" width="17.296875" style="45" customWidth="1"/>
    <col min="8968" max="8968" width="3.09765625" style="45" customWidth="1"/>
    <col min="8969" max="9213" width="9.09765625" style="45"/>
    <col min="9214" max="9216" width="4.3984375" style="45" customWidth="1"/>
    <col min="9217" max="9217" width="33.69921875" style="45" customWidth="1"/>
    <col min="9218" max="9218" width="49.296875" style="45" customWidth="1"/>
    <col min="9219" max="9219" width="14.59765625" style="45" bestFit="1" customWidth="1"/>
    <col min="9220" max="9220" width="13.69921875" style="45" customWidth="1"/>
    <col min="9221" max="9221" width="14.59765625" style="45" bestFit="1" customWidth="1"/>
    <col min="9222" max="9222" width="10.69921875" style="45" bestFit="1" customWidth="1"/>
    <col min="9223" max="9223" width="17.296875" style="45" customWidth="1"/>
    <col min="9224" max="9224" width="3.09765625" style="45" customWidth="1"/>
    <col min="9225" max="9469" width="9.09765625" style="45"/>
    <col min="9470" max="9472" width="4.3984375" style="45" customWidth="1"/>
    <col min="9473" max="9473" width="33.69921875" style="45" customWidth="1"/>
    <col min="9474" max="9474" width="49.296875" style="45" customWidth="1"/>
    <col min="9475" max="9475" width="14.59765625" style="45" bestFit="1" customWidth="1"/>
    <col min="9476" max="9476" width="13.69921875" style="45" customWidth="1"/>
    <col min="9477" max="9477" width="14.59765625" style="45" bestFit="1" customWidth="1"/>
    <col min="9478" max="9478" width="10.69921875" style="45" bestFit="1" customWidth="1"/>
    <col min="9479" max="9479" width="17.296875" style="45" customWidth="1"/>
    <col min="9480" max="9480" width="3.09765625" style="45" customWidth="1"/>
    <col min="9481" max="9725" width="9.09765625" style="45"/>
    <col min="9726" max="9728" width="4.3984375" style="45" customWidth="1"/>
    <col min="9729" max="9729" width="33.69921875" style="45" customWidth="1"/>
    <col min="9730" max="9730" width="49.296875" style="45" customWidth="1"/>
    <col min="9731" max="9731" width="14.59765625" style="45" bestFit="1" customWidth="1"/>
    <col min="9732" max="9732" width="13.69921875" style="45" customWidth="1"/>
    <col min="9733" max="9733" width="14.59765625" style="45" bestFit="1" customWidth="1"/>
    <col min="9734" max="9734" width="10.69921875" style="45" bestFit="1" customWidth="1"/>
    <col min="9735" max="9735" width="17.296875" style="45" customWidth="1"/>
    <col min="9736" max="9736" width="3.09765625" style="45" customWidth="1"/>
    <col min="9737" max="9981" width="9.09765625" style="45"/>
    <col min="9982" max="9984" width="4.3984375" style="45" customWidth="1"/>
    <col min="9985" max="9985" width="33.69921875" style="45" customWidth="1"/>
    <col min="9986" max="9986" width="49.296875" style="45" customWidth="1"/>
    <col min="9987" max="9987" width="14.59765625" style="45" bestFit="1" customWidth="1"/>
    <col min="9988" max="9988" width="13.69921875" style="45" customWidth="1"/>
    <col min="9989" max="9989" width="14.59765625" style="45" bestFit="1" customWidth="1"/>
    <col min="9990" max="9990" width="10.69921875" style="45" bestFit="1" customWidth="1"/>
    <col min="9991" max="9991" width="17.296875" style="45" customWidth="1"/>
    <col min="9992" max="9992" width="3.09765625" style="45" customWidth="1"/>
    <col min="9993" max="10237" width="9.09765625" style="45"/>
    <col min="10238" max="10240" width="4.3984375" style="45" customWidth="1"/>
    <col min="10241" max="10241" width="33.69921875" style="45" customWidth="1"/>
    <col min="10242" max="10242" width="49.296875" style="45" customWidth="1"/>
    <col min="10243" max="10243" width="14.59765625" style="45" bestFit="1" customWidth="1"/>
    <col min="10244" max="10244" width="13.69921875" style="45" customWidth="1"/>
    <col min="10245" max="10245" width="14.59765625" style="45" bestFit="1" customWidth="1"/>
    <col min="10246" max="10246" width="10.69921875" style="45" bestFit="1" customWidth="1"/>
    <col min="10247" max="10247" width="17.296875" style="45" customWidth="1"/>
    <col min="10248" max="10248" width="3.09765625" style="45" customWidth="1"/>
    <col min="10249" max="10493" width="9.09765625" style="45"/>
    <col min="10494" max="10496" width="4.3984375" style="45" customWidth="1"/>
    <col min="10497" max="10497" width="33.69921875" style="45" customWidth="1"/>
    <col min="10498" max="10498" width="49.296875" style="45" customWidth="1"/>
    <col min="10499" max="10499" width="14.59765625" style="45" bestFit="1" customWidth="1"/>
    <col min="10500" max="10500" width="13.69921875" style="45" customWidth="1"/>
    <col min="10501" max="10501" width="14.59765625" style="45" bestFit="1" customWidth="1"/>
    <col min="10502" max="10502" width="10.69921875" style="45" bestFit="1" customWidth="1"/>
    <col min="10503" max="10503" width="17.296875" style="45" customWidth="1"/>
    <col min="10504" max="10504" width="3.09765625" style="45" customWidth="1"/>
    <col min="10505" max="10749" width="9.09765625" style="45"/>
    <col min="10750" max="10752" width="4.3984375" style="45" customWidth="1"/>
    <col min="10753" max="10753" width="33.69921875" style="45" customWidth="1"/>
    <col min="10754" max="10754" width="49.296875" style="45" customWidth="1"/>
    <col min="10755" max="10755" width="14.59765625" style="45" bestFit="1" customWidth="1"/>
    <col min="10756" max="10756" width="13.69921875" style="45" customWidth="1"/>
    <col min="10757" max="10757" width="14.59765625" style="45" bestFit="1" customWidth="1"/>
    <col min="10758" max="10758" width="10.69921875" style="45" bestFit="1" customWidth="1"/>
    <col min="10759" max="10759" width="17.296875" style="45" customWidth="1"/>
    <col min="10760" max="10760" width="3.09765625" style="45" customWidth="1"/>
    <col min="10761" max="11005" width="9.09765625" style="45"/>
    <col min="11006" max="11008" width="4.3984375" style="45" customWidth="1"/>
    <col min="11009" max="11009" width="33.69921875" style="45" customWidth="1"/>
    <col min="11010" max="11010" width="49.296875" style="45" customWidth="1"/>
    <col min="11011" max="11011" width="14.59765625" style="45" bestFit="1" customWidth="1"/>
    <col min="11012" max="11012" width="13.69921875" style="45" customWidth="1"/>
    <col min="11013" max="11013" width="14.59765625" style="45" bestFit="1" customWidth="1"/>
    <col min="11014" max="11014" width="10.69921875" style="45" bestFit="1" customWidth="1"/>
    <col min="11015" max="11015" width="17.296875" style="45" customWidth="1"/>
    <col min="11016" max="11016" width="3.09765625" style="45" customWidth="1"/>
    <col min="11017" max="11261" width="9.09765625" style="45"/>
    <col min="11262" max="11264" width="4.3984375" style="45" customWidth="1"/>
    <col min="11265" max="11265" width="33.69921875" style="45" customWidth="1"/>
    <col min="11266" max="11266" width="49.296875" style="45" customWidth="1"/>
    <col min="11267" max="11267" width="14.59765625" style="45" bestFit="1" customWidth="1"/>
    <col min="11268" max="11268" width="13.69921875" style="45" customWidth="1"/>
    <col min="11269" max="11269" width="14.59765625" style="45" bestFit="1" customWidth="1"/>
    <col min="11270" max="11270" width="10.69921875" style="45" bestFit="1" customWidth="1"/>
    <col min="11271" max="11271" width="17.296875" style="45" customWidth="1"/>
    <col min="11272" max="11272" width="3.09765625" style="45" customWidth="1"/>
    <col min="11273" max="11517" width="9.09765625" style="45"/>
    <col min="11518" max="11520" width="4.3984375" style="45" customWidth="1"/>
    <col min="11521" max="11521" width="33.69921875" style="45" customWidth="1"/>
    <col min="11522" max="11522" width="49.296875" style="45" customWidth="1"/>
    <col min="11523" max="11523" width="14.59765625" style="45" bestFit="1" customWidth="1"/>
    <col min="11524" max="11524" width="13.69921875" style="45" customWidth="1"/>
    <col min="11525" max="11525" width="14.59765625" style="45" bestFit="1" customWidth="1"/>
    <col min="11526" max="11526" width="10.69921875" style="45" bestFit="1" customWidth="1"/>
    <col min="11527" max="11527" width="17.296875" style="45" customWidth="1"/>
    <col min="11528" max="11528" width="3.09765625" style="45" customWidth="1"/>
    <col min="11529" max="11773" width="9.09765625" style="45"/>
    <col min="11774" max="11776" width="4.3984375" style="45" customWidth="1"/>
    <col min="11777" max="11777" width="33.69921875" style="45" customWidth="1"/>
    <col min="11778" max="11778" width="49.296875" style="45" customWidth="1"/>
    <col min="11779" max="11779" width="14.59765625" style="45" bestFit="1" customWidth="1"/>
    <col min="11780" max="11780" width="13.69921875" style="45" customWidth="1"/>
    <col min="11781" max="11781" width="14.59765625" style="45" bestFit="1" customWidth="1"/>
    <col min="11782" max="11782" width="10.69921875" style="45" bestFit="1" customWidth="1"/>
    <col min="11783" max="11783" width="17.296875" style="45" customWidth="1"/>
    <col min="11784" max="11784" width="3.09765625" style="45" customWidth="1"/>
    <col min="11785" max="12029" width="9.09765625" style="45"/>
    <col min="12030" max="12032" width="4.3984375" style="45" customWidth="1"/>
    <col min="12033" max="12033" width="33.69921875" style="45" customWidth="1"/>
    <col min="12034" max="12034" width="49.296875" style="45" customWidth="1"/>
    <col min="12035" max="12035" width="14.59765625" style="45" bestFit="1" customWidth="1"/>
    <col min="12036" max="12036" width="13.69921875" style="45" customWidth="1"/>
    <col min="12037" max="12037" width="14.59765625" style="45" bestFit="1" customWidth="1"/>
    <col min="12038" max="12038" width="10.69921875" style="45" bestFit="1" customWidth="1"/>
    <col min="12039" max="12039" width="17.296875" style="45" customWidth="1"/>
    <col min="12040" max="12040" width="3.09765625" style="45" customWidth="1"/>
    <col min="12041" max="12285" width="9.09765625" style="45"/>
    <col min="12286" max="12288" width="4.3984375" style="45" customWidth="1"/>
    <col min="12289" max="12289" width="33.69921875" style="45" customWidth="1"/>
    <col min="12290" max="12290" width="49.296875" style="45" customWidth="1"/>
    <col min="12291" max="12291" width="14.59765625" style="45" bestFit="1" customWidth="1"/>
    <col min="12292" max="12292" width="13.69921875" style="45" customWidth="1"/>
    <col min="12293" max="12293" width="14.59765625" style="45" bestFit="1" customWidth="1"/>
    <col min="12294" max="12294" width="10.69921875" style="45" bestFit="1" customWidth="1"/>
    <col min="12295" max="12295" width="17.296875" style="45" customWidth="1"/>
    <col min="12296" max="12296" width="3.09765625" style="45" customWidth="1"/>
    <col min="12297" max="12541" width="9.09765625" style="45"/>
    <col min="12542" max="12544" width="4.3984375" style="45" customWidth="1"/>
    <col min="12545" max="12545" width="33.69921875" style="45" customWidth="1"/>
    <col min="12546" max="12546" width="49.296875" style="45" customWidth="1"/>
    <col min="12547" max="12547" width="14.59765625" style="45" bestFit="1" customWidth="1"/>
    <col min="12548" max="12548" width="13.69921875" style="45" customWidth="1"/>
    <col min="12549" max="12549" width="14.59765625" style="45" bestFit="1" customWidth="1"/>
    <col min="12550" max="12550" width="10.69921875" style="45" bestFit="1" customWidth="1"/>
    <col min="12551" max="12551" width="17.296875" style="45" customWidth="1"/>
    <col min="12552" max="12552" width="3.09765625" style="45" customWidth="1"/>
    <col min="12553" max="12797" width="9.09765625" style="45"/>
    <col min="12798" max="12800" width="4.3984375" style="45" customWidth="1"/>
    <col min="12801" max="12801" width="33.69921875" style="45" customWidth="1"/>
    <col min="12802" max="12802" width="49.296875" style="45" customWidth="1"/>
    <col min="12803" max="12803" width="14.59765625" style="45" bestFit="1" customWidth="1"/>
    <col min="12804" max="12804" width="13.69921875" style="45" customWidth="1"/>
    <col min="12805" max="12805" width="14.59765625" style="45" bestFit="1" customWidth="1"/>
    <col min="12806" max="12806" width="10.69921875" style="45" bestFit="1" customWidth="1"/>
    <col min="12807" max="12807" width="17.296875" style="45" customWidth="1"/>
    <col min="12808" max="12808" width="3.09765625" style="45" customWidth="1"/>
    <col min="12809" max="13053" width="9.09765625" style="45"/>
    <col min="13054" max="13056" width="4.3984375" style="45" customWidth="1"/>
    <col min="13057" max="13057" width="33.69921875" style="45" customWidth="1"/>
    <col min="13058" max="13058" width="49.296875" style="45" customWidth="1"/>
    <col min="13059" max="13059" width="14.59765625" style="45" bestFit="1" customWidth="1"/>
    <col min="13060" max="13060" width="13.69921875" style="45" customWidth="1"/>
    <col min="13061" max="13061" width="14.59765625" style="45" bestFit="1" customWidth="1"/>
    <col min="13062" max="13062" width="10.69921875" style="45" bestFit="1" customWidth="1"/>
    <col min="13063" max="13063" width="17.296875" style="45" customWidth="1"/>
    <col min="13064" max="13064" width="3.09765625" style="45" customWidth="1"/>
    <col min="13065" max="13309" width="9.09765625" style="45"/>
    <col min="13310" max="13312" width="4.3984375" style="45" customWidth="1"/>
    <col min="13313" max="13313" width="33.69921875" style="45" customWidth="1"/>
    <col min="13314" max="13314" width="49.296875" style="45" customWidth="1"/>
    <col min="13315" max="13315" width="14.59765625" style="45" bestFit="1" customWidth="1"/>
    <col min="13316" max="13316" width="13.69921875" style="45" customWidth="1"/>
    <col min="13317" max="13317" width="14.59765625" style="45" bestFit="1" customWidth="1"/>
    <col min="13318" max="13318" width="10.69921875" style="45" bestFit="1" customWidth="1"/>
    <col min="13319" max="13319" width="17.296875" style="45" customWidth="1"/>
    <col min="13320" max="13320" width="3.09765625" style="45" customWidth="1"/>
    <col min="13321" max="13565" width="9.09765625" style="45"/>
    <col min="13566" max="13568" width="4.3984375" style="45" customWidth="1"/>
    <col min="13569" max="13569" width="33.69921875" style="45" customWidth="1"/>
    <col min="13570" max="13570" width="49.296875" style="45" customWidth="1"/>
    <col min="13571" max="13571" width="14.59765625" style="45" bestFit="1" customWidth="1"/>
    <col min="13572" max="13572" width="13.69921875" style="45" customWidth="1"/>
    <col min="13573" max="13573" width="14.59765625" style="45" bestFit="1" customWidth="1"/>
    <col min="13574" max="13574" width="10.69921875" style="45" bestFit="1" customWidth="1"/>
    <col min="13575" max="13575" width="17.296875" style="45" customWidth="1"/>
    <col min="13576" max="13576" width="3.09765625" style="45" customWidth="1"/>
    <col min="13577" max="13821" width="9.09765625" style="45"/>
    <col min="13822" max="13824" width="4.3984375" style="45" customWidth="1"/>
    <col min="13825" max="13825" width="33.69921875" style="45" customWidth="1"/>
    <col min="13826" max="13826" width="49.296875" style="45" customWidth="1"/>
    <col min="13827" max="13827" width="14.59765625" style="45" bestFit="1" customWidth="1"/>
    <col min="13828" max="13828" width="13.69921875" style="45" customWidth="1"/>
    <col min="13829" max="13829" width="14.59765625" style="45" bestFit="1" customWidth="1"/>
    <col min="13830" max="13830" width="10.69921875" style="45" bestFit="1" customWidth="1"/>
    <col min="13831" max="13831" width="17.296875" style="45" customWidth="1"/>
    <col min="13832" max="13832" width="3.09765625" style="45" customWidth="1"/>
    <col min="13833" max="14077" width="9.09765625" style="45"/>
    <col min="14078" max="14080" width="4.3984375" style="45" customWidth="1"/>
    <col min="14081" max="14081" width="33.69921875" style="45" customWidth="1"/>
    <col min="14082" max="14082" width="49.296875" style="45" customWidth="1"/>
    <col min="14083" max="14083" width="14.59765625" style="45" bestFit="1" customWidth="1"/>
    <col min="14084" max="14084" width="13.69921875" style="45" customWidth="1"/>
    <col min="14085" max="14085" width="14.59765625" style="45" bestFit="1" customWidth="1"/>
    <col min="14086" max="14086" width="10.69921875" style="45" bestFit="1" customWidth="1"/>
    <col min="14087" max="14087" width="17.296875" style="45" customWidth="1"/>
    <col min="14088" max="14088" width="3.09765625" style="45" customWidth="1"/>
    <col min="14089" max="14333" width="9.09765625" style="45"/>
    <col min="14334" max="14336" width="4.3984375" style="45" customWidth="1"/>
    <col min="14337" max="14337" width="33.69921875" style="45" customWidth="1"/>
    <col min="14338" max="14338" width="49.296875" style="45" customWidth="1"/>
    <col min="14339" max="14339" width="14.59765625" style="45" bestFit="1" customWidth="1"/>
    <col min="14340" max="14340" width="13.69921875" style="45" customWidth="1"/>
    <col min="14341" max="14341" width="14.59765625" style="45" bestFit="1" customWidth="1"/>
    <col min="14342" max="14342" width="10.69921875" style="45" bestFit="1" customWidth="1"/>
    <col min="14343" max="14343" width="17.296875" style="45" customWidth="1"/>
    <col min="14344" max="14344" width="3.09765625" style="45" customWidth="1"/>
    <col min="14345" max="14589" width="9.09765625" style="45"/>
    <col min="14590" max="14592" width="4.3984375" style="45" customWidth="1"/>
    <col min="14593" max="14593" width="33.69921875" style="45" customWidth="1"/>
    <col min="14594" max="14594" width="49.296875" style="45" customWidth="1"/>
    <col min="14595" max="14595" width="14.59765625" style="45" bestFit="1" customWidth="1"/>
    <col min="14596" max="14596" width="13.69921875" style="45" customWidth="1"/>
    <col min="14597" max="14597" width="14.59765625" style="45" bestFit="1" customWidth="1"/>
    <col min="14598" max="14598" width="10.69921875" style="45" bestFit="1" customWidth="1"/>
    <col min="14599" max="14599" width="17.296875" style="45" customWidth="1"/>
    <col min="14600" max="14600" width="3.09765625" style="45" customWidth="1"/>
    <col min="14601" max="14845" width="9.09765625" style="45"/>
    <col min="14846" max="14848" width="4.3984375" style="45" customWidth="1"/>
    <col min="14849" max="14849" width="33.69921875" style="45" customWidth="1"/>
    <col min="14850" max="14850" width="49.296875" style="45" customWidth="1"/>
    <col min="14851" max="14851" width="14.59765625" style="45" bestFit="1" customWidth="1"/>
    <col min="14852" max="14852" width="13.69921875" style="45" customWidth="1"/>
    <col min="14853" max="14853" width="14.59765625" style="45" bestFit="1" customWidth="1"/>
    <col min="14854" max="14854" width="10.69921875" style="45" bestFit="1" customWidth="1"/>
    <col min="14855" max="14855" width="17.296875" style="45" customWidth="1"/>
    <col min="14856" max="14856" width="3.09765625" style="45" customWidth="1"/>
    <col min="14857" max="15101" width="9.09765625" style="45"/>
    <col min="15102" max="15104" width="4.3984375" style="45" customWidth="1"/>
    <col min="15105" max="15105" width="33.69921875" style="45" customWidth="1"/>
    <col min="15106" max="15106" width="49.296875" style="45" customWidth="1"/>
    <col min="15107" max="15107" width="14.59765625" style="45" bestFit="1" customWidth="1"/>
    <col min="15108" max="15108" width="13.69921875" style="45" customWidth="1"/>
    <col min="15109" max="15109" width="14.59765625" style="45" bestFit="1" customWidth="1"/>
    <col min="15110" max="15110" width="10.69921875" style="45" bestFit="1" customWidth="1"/>
    <col min="15111" max="15111" width="17.296875" style="45" customWidth="1"/>
    <col min="15112" max="15112" width="3.09765625" style="45" customWidth="1"/>
    <col min="15113" max="15357" width="9.09765625" style="45"/>
    <col min="15358" max="15360" width="4.3984375" style="45" customWidth="1"/>
    <col min="15361" max="15361" width="33.69921875" style="45" customWidth="1"/>
    <col min="15362" max="15362" width="49.296875" style="45" customWidth="1"/>
    <col min="15363" max="15363" width="14.59765625" style="45" bestFit="1" customWidth="1"/>
    <col min="15364" max="15364" width="13.69921875" style="45" customWidth="1"/>
    <col min="15365" max="15365" width="14.59765625" style="45" bestFit="1" customWidth="1"/>
    <col min="15366" max="15366" width="10.69921875" style="45" bestFit="1" customWidth="1"/>
    <col min="15367" max="15367" width="17.296875" style="45" customWidth="1"/>
    <col min="15368" max="15368" width="3.09765625" style="45" customWidth="1"/>
    <col min="15369" max="15613" width="9.09765625" style="45"/>
    <col min="15614" max="15616" width="4.3984375" style="45" customWidth="1"/>
    <col min="15617" max="15617" width="33.69921875" style="45" customWidth="1"/>
    <col min="15618" max="15618" width="49.296875" style="45" customWidth="1"/>
    <col min="15619" max="15619" width="14.59765625" style="45" bestFit="1" customWidth="1"/>
    <col min="15620" max="15620" width="13.69921875" style="45" customWidth="1"/>
    <col min="15621" max="15621" width="14.59765625" style="45" bestFit="1" customWidth="1"/>
    <col min="15622" max="15622" width="10.69921875" style="45" bestFit="1" customWidth="1"/>
    <col min="15623" max="15623" width="17.296875" style="45" customWidth="1"/>
    <col min="15624" max="15624" width="3.09765625" style="45" customWidth="1"/>
    <col min="15625" max="15869" width="9.09765625" style="45"/>
    <col min="15870" max="15872" width="4.3984375" style="45" customWidth="1"/>
    <col min="15873" max="15873" width="33.69921875" style="45" customWidth="1"/>
    <col min="15874" max="15874" width="49.296875" style="45" customWidth="1"/>
    <col min="15875" max="15875" width="14.59765625" style="45" bestFit="1" customWidth="1"/>
    <col min="15876" max="15876" width="13.69921875" style="45" customWidth="1"/>
    <col min="15877" max="15877" width="14.59765625" style="45" bestFit="1" customWidth="1"/>
    <col min="15878" max="15878" width="10.69921875" style="45" bestFit="1" customWidth="1"/>
    <col min="15879" max="15879" width="17.296875" style="45" customWidth="1"/>
    <col min="15880" max="15880" width="3.09765625" style="45" customWidth="1"/>
    <col min="15881" max="16125" width="9.09765625" style="45"/>
    <col min="16126" max="16128" width="4.3984375" style="45" customWidth="1"/>
    <col min="16129" max="16129" width="33.69921875" style="45" customWidth="1"/>
    <col min="16130" max="16130" width="49.296875" style="45" customWidth="1"/>
    <col min="16131" max="16131" width="14.59765625" style="45" bestFit="1" customWidth="1"/>
    <col min="16132" max="16132" width="13.69921875" style="45" customWidth="1"/>
    <col min="16133" max="16133" width="14.59765625" style="45" bestFit="1" customWidth="1"/>
    <col min="16134" max="16134" width="10.69921875" style="45" bestFit="1" customWidth="1"/>
    <col min="16135" max="16135" width="17.296875" style="45" customWidth="1"/>
    <col min="16136" max="16136" width="3.09765625" style="45" customWidth="1"/>
    <col min="16137" max="16384" width="9.09765625" style="45"/>
  </cols>
  <sheetData>
    <row r="1" spans="1:8" x14ac:dyDescent="0.25">
      <c r="A1" s="249" t="s">
        <v>0</v>
      </c>
      <c r="B1" s="249"/>
      <c r="C1" s="249"/>
      <c r="D1" s="249"/>
      <c r="E1" s="249"/>
      <c r="F1" s="249"/>
    </row>
    <row r="2" spans="1:8" x14ac:dyDescent="0.25">
      <c r="B2" s="46">
        <v>43435</v>
      </c>
    </row>
    <row r="3" spans="1:8" x14ac:dyDescent="0.25">
      <c r="B3" s="46" t="s">
        <v>563</v>
      </c>
    </row>
    <row r="4" spans="1:8" x14ac:dyDescent="0.25">
      <c r="B4" s="46"/>
    </row>
    <row r="5" spans="1:8" x14ac:dyDescent="0.25">
      <c r="A5" s="49" t="s">
        <v>122</v>
      </c>
      <c r="C5" s="50" t="s">
        <v>2</v>
      </c>
      <c r="D5" s="50" t="s">
        <v>3</v>
      </c>
      <c r="E5" s="50" t="s">
        <v>4</v>
      </c>
      <c r="F5" s="51" t="s">
        <v>5</v>
      </c>
    </row>
    <row r="6" spans="1:8" x14ac:dyDescent="0.25">
      <c r="A6" s="52" t="s">
        <v>146</v>
      </c>
      <c r="B6" s="45" t="s">
        <v>564</v>
      </c>
      <c r="C6" s="187">
        <v>14</v>
      </c>
      <c r="D6" s="187"/>
      <c r="E6" s="187">
        <v>14</v>
      </c>
      <c r="F6" s="48" t="s">
        <v>131</v>
      </c>
    </row>
    <row r="7" spans="1:8" x14ac:dyDescent="0.25">
      <c r="A7" s="52" t="s">
        <v>146</v>
      </c>
      <c r="B7" s="45" t="s">
        <v>565</v>
      </c>
      <c r="C7" s="187">
        <v>2.29</v>
      </c>
      <c r="D7" s="187"/>
      <c r="E7" s="188">
        <v>2.29</v>
      </c>
      <c r="F7" s="48" t="s">
        <v>131</v>
      </c>
      <c r="G7" s="55"/>
    </row>
    <row r="8" spans="1:8" x14ac:dyDescent="0.25">
      <c r="A8" s="52" t="s">
        <v>302</v>
      </c>
      <c r="B8" s="45" t="s">
        <v>470</v>
      </c>
      <c r="C8" s="187">
        <v>71.930000000000007</v>
      </c>
      <c r="D8" s="187">
        <v>14.39</v>
      </c>
      <c r="E8" s="188">
        <f>SUM(C8:D8)</f>
        <v>86.320000000000007</v>
      </c>
      <c r="F8" s="48">
        <v>108847</v>
      </c>
      <c r="G8" s="55"/>
    </row>
    <row r="9" spans="1:8" x14ac:dyDescent="0.25">
      <c r="C9" s="57">
        <f>SUM(C6:C8)</f>
        <v>88.22</v>
      </c>
      <c r="D9" s="57">
        <f>SUM(D6:D8)</f>
        <v>14.39</v>
      </c>
      <c r="E9" s="57">
        <f>SUM(E6:E8)</f>
        <v>102.61000000000001</v>
      </c>
      <c r="H9" s="45" t="s">
        <v>24</v>
      </c>
    </row>
    <row r="10" spans="1:8" ht="12.85" customHeight="1" x14ac:dyDescent="0.25">
      <c r="C10" s="72"/>
      <c r="D10" s="72"/>
      <c r="E10" s="72"/>
    </row>
    <row r="11" spans="1:8" x14ac:dyDescent="0.25">
      <c r="A11" s="49" t="s">
        <v>128</v>
      </c>
      <c r="C11" s="58"/>
      <c r="D11" s="58"/>
      <c r="E11" s="58"/>
    </row>
    <row r="12" spans="1:8" x14ac:dyDescent="0.25">
      <c r="A12" s="52" t="s">
        <v>566</v>
      </c>
      <c r="B12" s="45" t="s">
        <v>142</v>
      </c>
      <c r="C12" s="61">
        <v>65.08</v>
      </c>
      <c r="D12" s="61"/>
      <c r="E12" s="61">
        <v>65.08</v>
      </c>
      <c r="F12" s="62">
        <v>108848</v>
      </c>
    </row>
    <row r="13" spans="1:8" x14ac:dyDescent="0.25">
      <c r="A13" s="45" t="s">
        <v>214</v>
      </c>
      <c r="B13" s="45" t="s">
        <v>215</v>
      </c>
      <c r="C13" s="60">
        <v>56.66</v>
      </c>
      <c r="D13" s="60">
        <v>11.33</v>
      </c>
      <c r="E13" s="60">
        <v>67.989999999999995</v>
      </c>
      <c r="F13" s="62">
        <v>108849</v>
      </c>
      <c r="G13" s="55"/>
    </row>
    <row r="14" spans="1:8" x14ac:dyDescent="0.25">
      <c r="A14" s="52" t="s">
        <v>302</v>
      </c>
      <c r="B14" s="45" t="s">
        <v>503</v>
      </c>
      <c r="C14" s="58">
        <v>27.02</v>
      </c>
      <c r="D14" s="58">
        <v>5.4</v>
      </c>
      <c r="E14" s="58">
        <f>SUM(C14:D14)</f>
        <v>32.42</v>
      </c>
      <c r="F14" s="48">
        <v>108847</v>
      </c>
      <c r="G14" s="55"/>
    </row>
    <row r="15" spans="1:8" x14ac:dyDescent="0.25">
      <c r="A15" s="52"/>
      <c r="C15" s="57">
        <f>SUM(C12:C14)</f>
        <v>148.76</v>
      </c>
      <c r="D15" s="57">
        <f>SUM(D12:D14)</f>
        <v>16.73</v>
      </c>
      <c r="E15" s="57">
        <f>SUM(E12:E14)</f>
        <v>165.49</v>
      </c>
      <c r="G15" s="55"/>
    </row>
    <row r="16" spans="1:8" x14ac:dyDescent="0.25">
      <c r="C16" s="72"/>
      <c r="D16" s="72"/>
      <c r="E16" s="72"/>
      <c r="G16" s="55"/>
    </row>
    <row r="17" spans="1:7" x14ac:dyDescent="0.25">
      <c r="A17" s="49" t="s">
        <v>140</v>
      </c>
      <c r="C17" s="58"/>
      <c r="D17" s="58"/>
      <c r="E17" s="58"/>
    </row>
    <row r="18" spans="1:7" x14ac:dyDescent="0.25">
      <c r="A18" s="52" t="s">
        <v>13</v>
      </c>
      <c r="B18" s="89" t="s">
        <v>567</v>
      </c>
      <c r="C18" s="60">
        <v>69.05</v>
      </c>
      <c r="D18" s="60">
        <v>13.81</v>
      </c>
      <c r="E18" s="60">
        <f>SUM(C18:D18)</f>
        <v>82.86</v>
      </c>
      <c r="F18" s="48">
        <v>108847</v>
      </c>
    </row>
    <row r="19" spans="1:7" x14ac:dyDescent="0.25">
      <c r="A19" s="52" t="s">
        <v>568</v>
      </c>
      <c r="B19" s="89" t="s">
        <v>569</v>
      </c>
      <c r="C19" s="60">
        <v>49</v>
      </c>
      <c r="D19" s="60"/>
      <c r="E19" s="60">
        <v>49</v>
      </c>
      <c r="F19" s="48">
        <v>108851</v>
      </c>
    </row>
    <row r="20" spans="1:7" x14ac:dyDescent="0.25">
      <c r="A20" s="52" t="s">
        <v>568</v>
      </c>
      <c r="B20" s="89" t="s">
        <v>569</v>
      </c>
      <c r="C20" s="60">
        <v>21</v>
      </c>
      <c r="D20" s="60"/>
      <c r="E20" s="60">
        <v>21</v>
      </c>
      <c r="F20" s="48">
        <v>108852</v>
      </c>
    </row>
    <row r="21" spans="1:7" x14ac:dyDescent="0.25">
      <c r="A21" s="66"/>
      <c r="B21" s="67"/>
      <c r="C21" s="57">
        <f>SUM(C17:C20)</f>
        <v>139.05000000000001</v>
      </c>
      <c r="D21" s="57">
        <f>SUM(D17:D20)</f>
        <v>13.81</v>
      </c>
      <c r="E21" s="57">
        <f>SUM(E17:E20)</f>
        <v>152.86000000000001</v>
      </c>
      <c r="F21" s="68"/>
    </row>
    <row r="22" spans="1:7" x14ac:dyDescent="0.25">
      <c r="A22" s="66"/>
      <c r="B22" s="67"/>
      <c r="C22" s="72"/>
      <c r="D22" s="72"/>
      <c r="E22" s="72"/>
      <c r="F22" s="68"/>
    </row>
    <row r="23" spans="1:7" x14ac:dyDescent="0.25">
      <c r="A23" s="88" t="s">
        <v>190</v>
      </c>
      <c r="B23" s="66"/>
      <c r="C23" s="72"/>
      <c r="D23" s="72"/>
      <c r="E23" s="72"/>
    </row>
    <row r="24" spans="1:7" x14ac:dyDescent="0.25">
      <c r="A24" s="71" t="s">
        <v>191</v>
      </c>
      <c r="B24" s="89" t="s">
        <v>525</v>
      </c>
      <c r="C24" s="72">
        <v>313.33</v>
      </c>
      <c r="D24" s="72">
        <v>62.67</v>
      </c>
      <c r="E24" s="72">
        <v>376</v>
      </c>
      <c r="F24" s="48">
        <v>108855</v>
      </c>
    </row>
    <row r="25" spans="1:7" x14ac:dyDescent="0.25">
      <c r="A25" s="71"/>
      <c r="B25" s="66"/>
      <c r="C25" s="57">
        <f>SUM(C24:C24)</f>
        <v>313.33</v>
      </c>
      <c r="D25" s="57">
        <f>SUM(D24:D24)</f>
        <v>62.67</v>
      </c>
      <c r="E25" s="57">
        <f>SUM(E24:E24)</f>
        <v>376</v>
      </c>
    </row>
    <row r="26" spans="1:7" x14ac:dyDescent="0.25">
      <c r="A26" s="71"/>
      <c r="B26" s="66"/>
      <c r="C26" s="72"/>
      <c r="D26" s="72"/>
      <c r="E26" s="72"/>
      <c r="G26" s="55"/>
    </row>
    <row r="27" spans="1:7" x14ac:dyDescent="0.25">
      <c r="A27" s="49" t="s">
        <v>158</v>
      </c>
      <c r="C27" s="72"/>
      <c r="D27" s="72"/>
      <c r="E27" s="72"/>
      <c r="G27" s="55"/>
    </row>
    <row r="28" spans="1:7" x14ac:dyDescent="0.25">
      <c r="A28" s="52" t="s">
        <v>570</v>
      </c>
      <c r="B28" s="45" t="s">
        <v>571</v>
      </c>
      <c r="C28" s="72">
        <v>193.53</v>
      </c>
      <c r="D28" s="72">
        <v>38.700000000000003</v>
      </c>
      <c r="E28" s="72">
        <v>232.23</v>
      </c>
      <c r="F28" s="48">
        <v>108850</v>
      </c>
      <c r="G28" s="55"/>
    </row>
    <row r="29" spans="1:7" x14ac:dyDescent="0.25">
      <c r="A29" s="49"/>
      <c r="C29" s="57">
        <f>SUM(C28:C28)</f>
        <v>193.53</v>
      </c>
      <c r="D29" s="57">
        <f>SUM(D28:D28)</f>
        <v>38.700000000000003</v>
      </c>
      <c r="E29" s="57">
        <f>SUM(E28:E28)</f>
        <v>232.23</v>
      </c>
      <c r="G29" s="55"/>
    </row>
    <row r="30" spans="1:7" x14ac:dyDescent="0.25">
      <c r="A30" s="49"/>
      <c r="C30" s="72"/>
      <c r="D30" s="72"/>
      <c r="E30" s="72"/>
      <c r="G30" s="55"/>
    </row>
    <row r="31" spans="1:7" x14ac:dyDescent="0.25">
      <c r="A31" s="49" t="s">
        <v>159</v>
      </c>
      <c r="C31" s="72"/>
      <c r="D31" s="72"/>
      <c r="E31" s="72"/>
      <c r="G31" s="55"/>
    </row>
    <row r="32" spans="1:7" x14ac:dyDescent="0.25">
      <c r="A32" s="52" t="s">
        <v>572</v>
      </c>
      <c r="B32" s="45" t="s">
        <v>573</v>
      </c>
      <c r="C32" s="72">
        <v>79</v>
      </c>
      <c r="D32" s="72">
        <v>15.8</v>
      </c>
      <c r="E32" s="72">
        <f>C32+D32</f>
        <v>94.8</v>
      </c>
      <c r="F32" s="48">
        <v>108856</v>
      </c>
    </row>
    <row r="33" spans="1:6" ht="13.25" thickBot="1" x14ac:dyDescent="0.3">
      <c r="A33" s="52"/>
      <c r="B33" s="67"/>
      <c r="C33" s="190">
        <v>79</v>
      </c>
      <c r="D33" s="190">
        <v>15.8</v>
      </c>
      <c r="E33" s="190">
        <f>C33+D33</f>
        <v>94.8</v>
      </c>
    </row>
    <row r="34" spans="1:6" ht="13.25" thickTop="1" x14ac:dyDescent="0.25">
      <c r="A34" s="52"/>
      <c r="B34" s="67"/>
      <c r="C34" s="72"/>
      <c r="D34" s="72"/>
      <c r="E34" s="72"/>
    </row>
    <row r="35" spans="1:6" x14ac:dyDescent="0.25">
      <c r="A35" s="49" t="s">
        <v>574</v>
      </c>
      <c r="C35" s="72"/>
      <c r="D35" s="72"/>
      <c r="E35" s="72"/>
    </row>
    <row r="36" spans="1:6" x14ac:dyDescent="0.25">
      <c r="A36" s="90" t="s">
        <v>105</v>
      </c>
      <c r="B36" s="91" t="s">
        <v>575</v>
      </c>
      <c r="C36" s="92">
        <v>15644.57</v>
      </c>
      <c r="D36" s="92"/>
      <c r="E36" s="92">
        <v>15644.57</v>
      </c>
      <c r="F36" s="48" t="s">
        <v>194</v>
      </c>
    </row>
    <row r="37" spans="1:6" x14ac:dyDescent="0.25">
      <c r="A37" s="90" t="s">
        <v>108</v>
      </c>
      <c r="B37" s="91" t="s">
        <v>576</v>
      </c>
      <c r="C37" s="92">
        <v>4706.9399999999996</v>
      </c>
      <c r="D37" s="92"/>
      <c r="E37" s="92">
        <v>4706.9399999999996</v>
      </c>
      <c r="F37" s="48">
        <v>108854</v>
      </c>
    </row>
    <row r="38" spans="1:6" x14ac:dyDescent="0.25">
      <c r="A38" s="90" t="s">
        <v>110</v>
      </c>
      <c r="B38" s="91" t="s">
        <v>577</v>
      </c>
      <c r="C38" s="92">
        <v>5781.99</v>
      </c>
      <c r="D38" s="92"/>
      <c r="E38" s="92">
        <v>5781.99</v>
      </c>
      <c r="F38" s="48">
        <v>108853</v>
      </c>
    </row>
    <row r="39" spans="1:6" x14ac:dyDescent="0.25">
      <c r="C39" s="57">
        <f>SUM(C36:C38)</f>
        <v>26133.5</v>
      </c>
      <c r="D39" s="57">
        <v>0</v>
      </c>
      <c r="E39" s="57">
        <f>SUM(E36:E38)</f>
        <v>26133.5</v>
      </c>
    </row>
    <row r="40" spans="1:6" x14ac:dyDescent="0.25">
      <c r="C40" s="57"/>
      <c r="D40" s="57"/>
      <c r="E40" s="57"/>
    </row>
    <row r="41" spans="1:6" x14ac:dyDescent="0.25">
      <c r="B41" s="79" t="s">
        <v>112</v>
      </c>
      <c r="C41" s="57">
        <f>C9+C15+C21+C25+C29+C33+C39</f>
        <v>27095.39</v>
      </c>
      <c r="D41" s="57">
        <f>D9+D15+D21+D25+D29+D33+D39</f>
        <v>162.10000000000002</v>
      </c>
      <c r="E41" s="57">
        <f>E9+E15+E21+E25+E29+E33+E39</f>
        <v>27257.49</v>
      </c>
    </row>
    <row r="42" spans="1:6" x14ac:dyDescent="0.25">
      <c r="B42" s="80"/>
      <c r="C42" s="72"/>
      <c r="D42" s="72"/>
      <c r="E42" s="72"/>
    </row>
    <row r="43" spans="1:6" x14ac:dyDescent="0.25">
      <c r="A43" s="49"/>
      <c r="C43" s="72"/>
      <c r="D43" s="72"/>
      <c r="E43" s="72"/>
    </row>
    <row r="44" spans="1:6" x14ac:dyDescent="0.25">
      <c r="A44" s="90"/>
      <c r="B44" s="91"/>
      <c r="C44" s="92"/>
      <c r="D44" s="92"/>
      <c r="E44" s="92"/>
    </row>
    <row r="45" spans="1:6" x14ac:dyDescent="0.25">
      <c r="A45" s="90"/>
      <c r="B45" s="91"/>
      <c r="C45" s="92"/>
      <c r="D45" s="92"/>
      <c r="E45" s="92"/>
    </row>
    <row r="46" spans="1:6" x14ac:dyDescent="0.25">
      <c r="A46" s="90"/>
      <c r="B46" s="91"/>
      <c r="C46" s="92"/>
      <c r="D46" s="92"/>
      <c r="E46" s="92"/>
    </row>
    <row r="47" spans="1:6" x14ac:dyDescent="0.25">
      <c r="B47" s="66"/>
      <c r="C47" s="72"/>
      <c r="D47" s="72"/>
      <c r="E47" s="72"/>
    </row>
    <row r="48" spans="1:6" x14ac:dyDescent="0.25">
      <c r="A48" s="81"/>
      <c r="B48" s="86"/>
      <c r="C48" s="60"/>
    </row>
    <row r="49" spans="1:1" x14ac:dyDescent="0.25">
      <c r="A49" s="87"/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C17" sqref="C17"/>
    </sheetView>
  </sheetViews>
  <sheetFormatPr defaultRowHeight="15.55" x14ac:dyDescent="0.3"/>
  <cols>
    <col min="1" max="1" width="30.3984375" style="192" customWidth="1"/>
    <col min="2" max="2" width="38.296875" style="192" customWidth="1"/>
    <col min="3" max="3" width="14.59765625" style="194" bestFit="1" customWidth="1"/>
    <col min="4" max="4" width="12.09765625" style="194" bestFit="1" customWidth="1"/>
    <col min="5" max="5" width="14.59765625" style="194" bestFit="1" customWidth="1"/>
    <col min="6" max="6" width="10.59765625" style="195" bestFit="1" customWidth="1"/>
    <col min="7" max="7" width="17.296875" style="191" customWidth="1"/>
    <col min="8" max="8" width="3.09765625" style="192" customWidth="1"/>
    <col min="9" max="255" width="9.09765625" style="192"/>
    <col min="256" max="256" width="4.3984375" style="192" customWidth="1"/>
    <col min="257" max="257" width="30.3984375" style="192" customWidth="1"/>
    <col min="258" max="258" width="38.296875" style="192" customWidth="1"/>
    <col min="259" max="259" width="14.59765625" style="192" bestFit="1" customWidth="1"/>
    <col min="260" max="260" width="12.09765625" style="192" bestFit="1" customWidth="1"/>
    <col min="261" max="261" width="14.59765625" style="192" bestFit="1" customWidth="1"/>
    <col min="262" max="262" width="10.59765625" style="192" bestFit="1" customWidth="1"/>
    <col min="263" max="263" width="17.296875" style="192" customWidth="1"/>
    <col min="264" max="264" width="3.09765625" style="192" customWidth="1"/>
    <col min="265" max="511" width="9.09765625" style="192"/>
    <col min="512" max="512" width="4.3984375" style="192" customWidth="1"/>
    <col min="513" max="513" width="30.3984375" style="192" customWidth="1"/>
    <col min="514" max="514" width="38.296875" style="192" customWidth="1"/>
    <col min="515" max="515" width="14.59765625" style="192" bestFit="1" customWidth="1"/>
    <col min="516" max="516" width="12.09765625" style="192" bestFit="1" customWidth="1"/>
    <col min="517" max="517" width="14.59765625" style="192" bestFit="1" customWidth="1"/>
    <col min="518" max="518" width="10.59765625" style="192" bestFit="1" customWidth="1"/>
    <col min="519" max="519" width="17.296875" style="192" customWidth="1"/>
    <col min="520" max="520" width="3.09765625" style="192" customWidth="1"/>
    <col min="521" max="767" width="9.09765625" style="192"/>
    <col min="768" max="768" width="4.3984375" style="192" customWidth="1"/>
    <col min="769" max="769" width="30.3984375" style="192" customWidth="1"/>
    <col min="770" max="770" width="38.296875" style="192" customWidth="1"/>
    <col min="771" max="771" width="14.59765625" style="192" bestFit="1" customWidth="1"/>
    <col min="772" max="772" width="12.09765625" style="192" bestFit="1" customWidth="1"/>
    <col min="773" max="773" width="14.59765625" style="192" bestFit="1" customWidth="1"/>
    <col min="774" max="774" width="10.59765625" style="192" bestFit="1" customWidth="1"/>
    <col min="775" max="775" width="17.296875" style="192" customWidth="1"/>
    <col min="776" max="776" width="3.09765625" style="192" customWidth="1"/>
    <col min="777" max="1023" width="9.09765625" style="192"/>
    <col min="1024" max="1024" width="4.3984375" style="192" customWidth="1"/>
    <col min="1025" max="1025" width="30.3984375" style="192" customWidth="1"/>
    <col min="1026" max="1026" width="38.296875" style="192" customWidth="1"/>
    <col min="1027" max="1027" width="14.59765625" style="192" bestFit="1" customWidth="1"/>
    <col min="1028" max="1028" width="12.09765625" style="192" bestFit="1" customWidth="1"/>
    <col min="1029" max="1029" width="14.59765625" style="192" bestFit="1" customWidth="1"/>
    <col min="1030" max="1030" width="10.59765625" style="192" bestFit="1" customWidth="1"/>
    <col min="1031" max="1031" width="17.296875" style="192" customWidth="1"/>
    <col min="1032" max="1032" width="3.09765625" style="192" customWidth="1"/>
    <col min="1033" max="1279" width="9.09765625" style="192"/>
    <col min="1280" max="1280" width="4.3984375" style="192" customWidth="1"/>
    <col min="1281" max="1281" width="30.3984375" style="192" customWidth="1"/>
    <col min="1282" max="1282" width="38.296875" style="192" customWidth="1"/>
    <col min="1283" max="1283" width="14.59765625" style="192" bestFit="1" customWidth="1"/>
    <col min="1284" max="1284" width="12.09765625" style="192" bestFit="1" customWidth="1"/>
    <col min="1285" max="1285" width="14.59765625" style="192" bestFit="1" customWidth="1"/>
    <col min="1286" max="1286" width="10.59765625" style="192" bestFit="1" customWidth="1"/>
    <col min="1287" max="1287" width="17.296875" style="192" customWidth="1"/>
    <col min="1288" max="1288" width="3.09765625" style="192" customWidth="1"/>
    <col min="1289" max="1535" width="9.09765625" style="192"/>
    <col min="1536" max="1536" width="4.3984375" style="192" customWidth="1"/>
    <col min="1537" max="1537" width="30.3984375" style="192" customWidth="1"/>
    <col min="1538" max="1538" width="38.296875" style="192" customWidth="1"/>
    <col min="1539" max="1539" width="14.59765625" style="192" bestFit="1" customWidth="1"/>
    <col min="1540" max="1540" width="12.09765625" style="192" bestFit="1" customWidth="1"/>
    <col min="1541" max="1541" width="14.59765625" style="192" bestFit="1" customWidth="1"/>
    <col min="1542" max="1542" width="10.59765625" style="192" bestFit="1" customWidth="1"/>
    <col min="1543" max="1543" width="17.296875" style="192" customWidth="1"/>
    <col min="1544" max="1544" width="3.09765625" style="192" customWidth="1"/>
    <col min="1545" max="1791" width="9.09765625" style="192"/>
    <col min="1792" max="1792" width="4.3984375" style="192" customWidth="1"/>
    <col min="1793" max="1793" width="30.3984375" style="192" customWidth="1"/>
    <col min="1794" max="1794" width="38.296875" style="192" customWidth="1"/>
    <col min="1795" max="1795" width="14.59765625" style="192" bestFit="1" customWidth="1"/>
    <col min="1796" max="1796" width="12.09765625" style="192" bestFit="1" customWidth="1"/>
    <col min="1797" max="1797" width="14.59765625" style="192" bestFit="1" customWidth="1"/>
    <col min="1798" max="1798" width="10.59765625" style="192" bestFit="1" customWidth="1"/>
    <col min="1799" max="1799" width="17.296875" style="192" customWidth="1"/>
    <col min="1800" max="1800" width="3.09765625" style="192" customWidth="1"/>
    <col min="1801" max="2047" width="9.09765625" style="192"/>
    <col min="2048" max="2048" width="4.3984375" style="192" customWidth="1"/>
    <col min="2049" max="2049" width="30.3984375" style="192" customWidth="1"/>
    <col min="2050" max="2050" width="38.296875" style="192" customWidth="1"/>
    <col min="2051" max="2051" width="14.59765625" style="192" bestFit="1" customWidth="1"/>
    <col min="2052" max="2052" width="12.09765625" style="192" bestFit="1" customWidth="1"/>
    <col min="2053" max="2053" width="14.59765625" style="192" bestFit="1" customWidth="1"/>
    <col min="2054" max="2054" width="10.59765625" style="192" bestFit="1" customWidth="1"/>
    <col min="2055" max="2055" width="17.296875" style="192" customWidth="1"/>
    <col min="2056" max="2056" width="3.09765625" style="192" customWidth="1"/>
    <col min="2057" max="2303" width="9.09765625" style="192"/>
    <col min="2304" max="2304" width="4.3984375" style="192" customWidth="1"/>
    <col min="2305" max="2305" width="30.3984375" style="192" customWidth="1"/>
    <col min="2306" max="2306" width="38.296875" style="192" customWidth="1"/>
    <col min="2307" max="2307" width="14.59765625" style="192" bestFit="1" customWidth="1"/>
    <col min="2308" max="2308" width="12.09765625" style="192" bestFit="1" customWidth="1"/>
    <col min="2309" max="2309" width="14.59765625" style="192" bestFit="1" customWidth="1"/>
    <col min="2310" max="2310" width="10.59765625" style="192" bestFit="1" customWidth="1"/>
    <col min="2311" max="2311" width="17.296875" style="192" customWidth="1"/>
    <col min="2312" max="2312" width="3.09765625" style="192" customWidth="1"/>
    <col min="2313" max="2559" width="9.09765625" style="192"/>
    <col min="2560" max="2560" width="4.3984375" style="192" customWidth="1"/>
    <col min="2561" max="2561" width="30.3984375" style="192" customWidth="1"/>
    <col min="2562" max="2562" width="38.296875" style="192" customWidth="1"/>
    <col min="2563" max="2563" width="14.59765625" style="192" bestFit="1" customWidth="1"/>
    <col min="2564" max="2564" width="12.09765625" style="192" bestFit="1" customWidth="1"/>
    <col min="2565" max="2565" width="14.59765625" style="192" bestFit="1" customWidth="1"/>
    <col min="2566" max="2566" width="10.59765625" style="192" bestFit="1" customWidth="1"/>
    <col min="2567" max="2567" width="17.296875" style="192" customWidth="1"/>
    <col min="2568" max="2568" width="3.09765625" style="192" customWidth="1"/>
    <col min="2569" max="2815" width="9.09765625" style="192"/>
    <col min="2816" max="2816" width="4.3984375" style="192" customWidth="1"/>
    <col min="2817" max="2817" width="30.3984375" style="192" customWidth="1"/>
    <col min="2818" max="2818" width="38.296875" style="192" customWidth="1"/>
    <col min="2819" max="2819" width="14.59765625" style="192" bestFit="1" customWidth="1"/>
    <col min="2820" max="2820" width="12.09765625" style="192" bestFit="1" customWidth="1"/>
    <col min="2821" max="2821" width="14.59765625" style="192" bestFit="1" customWidth="1"/>
    <col min="2822" max="2822" width="10.59765625" style="192" bestFit="1" customWidth="1"/>
    <col min="2823" max="2823" width="17.296875" style="192" customWidth="1"/>
    <col min="2824" max="2824" width="3.09765625" style="192" customWidth="1"/>
    <col min="2825" max="3071" width="9.09765625" style="192"/>
    <col min="3072" max="3072" width="4.3984375" style="192" customWidth="1"/>
    <col min="3073" max="3073" width="30.3984375" style="192" customWidth="1"/>
    <col min="3074" max="3074" width="38.296875" style="192" customWidth="1"/>
    <col min="3075" max="3075" width="14.59765625" style="192" bestFit="1" customWidth="1"/>
    <col min="3076" max="3076" width="12.09765625" style="192" bestFit="1" customWidth="1"/>
    <col min="3077" max="3077" width="14.59765625" style="192" bestFit="1" customWidth="1"/>
    <col min="3078" max="3078" width="10.59765625" style="192" bestFit="1" customWidth="1"/>
    <col min="3079" max="3079" width="17.296875" style="192" customWidth="1"/>
    <col min="3080" max="3080" width="3.09765625" style="192" customWidth="1"/>
    <col min="3081" max="3327" width="9.09765625" style="192"/>
    <col min="3328" max="3328" width="4.3984375" style="192" customWidth="1"/>
    <col min="3329" max="3329" width="30.3984375" style="192" customWidth="1"/>
    <col min="3330" max="3330" width="38.296875" style="192" customWidth="1"/>
    <col min="3331" max="3331" width="14.59765625" style="192" bestFit="1" customWidth="1"/>
    <col min="3332" max="3332" width="12.09765625" style="192" bestFit="1" customWidth="1"/>
    <col min="3333" max="3333" width="14.59765625" style="192" bestFit="1" customWidth="1"/>
    <col min="3334" max="3334" width="10.59765625" style="192" bestFit="1" customWidth="1"/>
    <col min="3335" max="3335" width="17.296875" style="192" customWidth="1"/>
    <col min="3336" max="3336" width="3.09765625" style="192" customWidth="1"/>
    <col min="3337" max="3583" width="9.09765625" style="192"/>
    <col min="3584" max="3584" width="4.3984375" style="192" customWidth="1"/>
    <col min="3585" max="3585" width="30.3984375" style="192" customWidth="1"/>
    <col min="3586" max="3586" width="38.296875" style="192" customWidth="1"/>
    <col min="3587" max="3587" width="14.59765625" style="192" bestFit="1" customWidth="1"/>
    <col min="3588" max="3588" width="12.09765625" style="192" bestFit="1" customWidth="1"/>
    <col min="3589" max="3589" width="14.59765625" style="192" bestFit="1" customWidth="1"/>
    <col min="3590" max="3590" width="10.59765625" style="192" bestFit="1" customWidth="1"/>
    <col min="3591" max="3591" width="17.296875" style="192" customWidth="1"/>
    <col min="3592" max="3592" width="3.09765625" style="192" customWidth="1"/>
    <col min="3593" max="3839" width="9.09765625" style="192"/>
    <col min="3840" max="3840" width="4.3984375" style="192" customWidth="1"/>
    <col min="3841" max="3841" width="30.3984375" style="192" customWidth="1"/>
    <col min="3842" max="3842" width="38.296875" style="192" customWidth="1"/>
    <col min="3843" max="3843" width="14.59765625" style="192" bestFit="1" customWidth="1"/>
    <col min="3844" max="3844" width="12.09765625" style="192" bestFit="1" customWidth="1"/>
    <col min="3845" max="3845" width="14.59765625" style="192" bestFit="1" customWidth="1"/>
    <col min="3846" max="3846" width="10.59765625" style="192" bestFit="1" customWidth="1"/>
    <col min="3847" max="3847" width="17.296875" style="192" customWidth="1"/>
    <col min="3848" max="3848" width="3.09765625" style="192" customWidth="1"/>
    <col min="3849" max="4095" width="9.09765625" style="192"/>
    <col min="4096" max="4096" width="4.3984375" style="192" customWidth="1"/>
    <col min="4097" max="4097" width="30.3984375" style="192" customWidth="1"/>
    <col min="4098" max="4098" width="38.296875" style="192" customWidth="1"/>
    <col min="4099" max="4099" width="14.59765625" style="192" bestFit="1" customWidth="1"/>
    <col min="4100" max="4100" width="12.09765625" style="192" bestFit="1" customWidth="1"/>
    <col min="4101" max="4101" width="14.59765625" style="192" bestFit="1" customWidth="1"/>
    <col min="4102" max="4102" width="10.59765625" style="192" bestFit="1" customWidth="1"/>
    <col min="4103" max="4103" width="17.296875" style="192" customWidth="1"/>
    <col min="4104" max="4104" width="3.09765625" style="192" customWidth="1"/>
    <col min="4105" max="4351" width="9.09765625" style="192"/>
    <col min="4352" max="4352" width="4.3984375" style="192" customWidth="1"/>
    <col min="4353" max="4353" width="30.3984375" style="192" customWidth="1"/>
    <col min="4354" max="4354" width="38.296875" style="192" customWidth="1"/>
    <col min="4355" max="4355" width="14.59765625" style="192" bestFit="1" customWidth="1"/>
    <col min="4356" max="4356" width="12.09765625" style="192" bestFit="1" customWidth="1"/>
    <col min="4357" max="4357" width="14.59765625" style="192" bestFit="1" customWidth="1"/>
    <col min="4358" max="4358" width="10.59765625" style="192" bestFit="1" customWidth="1"/>
    <col min="4359" max="4359" width="17.296875" style="192" customWidth="1"/>
    <col min="4360" max="4360" width="3.09765625" style="192" customWidth="1"/>
    <col min="4361" max="4607" width="9.09765625" style="192"/>
    <col min="4608" max="4608" width="4.3984375" style="192" customWidth="1"/>
    <col min="4609" max="4609" width="30.3984375" style="192" customWidth="1"/>
    <col min="4610" max="4610" width="38.296875" style="192" customWidth="1"/>
    <col min="4611" max="4611" width="14.59765625" style="192" bestFit="1" customWidth="1"/>
    <col min="4612" max="4612" width="12.09765625" style="192" bestFit="1" customWidth="1"/>
    <col min="4613" max="4613" width="14.59765625" style="192" bestFit="1" customWidth="1"/>
    <col min="4614" max="4614" width="10.59765625" style="192" bestFit="1" customWidth="1"/>
    <col min="4615" max="4615" width="17.296875" style="192" customWidth="1"/>
    <col min="4616" max="4616" width="3.09765625" style="192" customWidth="1"/>
    <col min="4617" max="4863" width="9.09765625" style="192"/>
    <col min="4864" max="4864" width="4.3984375" style="192" customWidth="1"/>
    <col min="4865" max="4865" width="30.3984375" style="192" customWidth="1"/>
    <col min="4866" max="4866" width="38.296875" style="192" customWidth="1"/>
    <col min="4867" max="4867" width="14.59765625" style="192" bestFit="1" customWidth="1"/>
    <col min="4868" max="4868" width="12.09765625" style="192" bestFit="1" customWidth="1"/>
    <col min="4869" max="4869" width="14.59765625" style="192" bestFit="1" customWidth="1"/>
    <col min="4870" max="4870" width="10.59765625" style="192" bestFit="1" customWidth="1"/>
    <col min="4871" max="4871" width="17.296875" style="192" customWidth="1"/>
    <col min="4872" max="4872" width="3.09765625" style="192" customWidth="1"/>
    <col min="4873" max="5119" width="9.09765625" style="192"/>
    <col min="5120" max="5120" width="4.3984375" style="192" customWidth="1"/>
    <col min="5121" max="5121" width="30.3984375" style="192" customWidth="1"/>
    <col min="5122" max="5122" width="38.296875" style="192" customWidth="1"/>
    <col min="5123" max="5123" width="14.59765625" style="192" bestFit="1" customWidth="1"/>
    <col min="5124" max="5124" width="12.09765625" style="192" bestFit="1" customWidth="1"/>
    <col min="5125" max="5125" width="14.59765625" style="192" bestFit="1" customWidth="1"/>
    <col min="5126" max="5126" width="10.59765625" style="192" bestFit="1" customWidth="1"/>
    <col min="5127" max="5127" width="17.296875" style="192" customWidth="1"/>
    <col min="5128" max="5128" width="3.09765625" style="192" customWidth="1"/>
    <col min="5129" max="5375" width="9.09765625" style="192"/>
    <col min="5376" max="5376" width="4.3984375" style="192" customWidth="1"/>
    <col min="5377" max="5377" width="30.3984375" style="192" customWidth="1"/>
    <col min="5378" max="5378" width="38.296875" style="192" customWidth="1"/>
    <col min="5379" max="5379" width="14.59765625" style="192" bestFit="1" customWidth="1"/>
    <col min="5380" max="5380" width="12.09765625" style="192" bestFit="1" customWidth="1"/>
    <col min="5381" max="5381" width="14.59765625" style="192" bestFit="1" customWidth="1"/>
    <col min="5382" max="5382" width="10.59765625" style="192" bestFit="1" customWidth="1"/>
    <col min="5383" max="5383" width="17.296875" style="192" customWidth="1"/>
    <col min="5384" max="5384" width="3.09765625" style="192" customWidth="1"/>
    <col min="5385" max="5631" width="9.09765625" style="192"/>
    <col min="5632" max="5632" width="4.3984375" style="192" customWidth="1"/>
    <col min="5633" max="5633" width="30.3984375" style="192" customWidth="1"/>
    <col min="5634" max="5634" width="38.296875" style="192" customWidth="1"/>
    <col min="5635" max="5635" width="14.59765625" style="192" bestFit="1" customWidth="1"/>
    <col min="5636" max="5636" width="12.09765625" style="192" bestFit="1" customWidth="1"/>
    <col min="5637" max="5637" width="14.59765625" style="192" bestFit="1" customWidth="1"/>
    <col min="5638" max="5638" width="10.59765625" style="192" bestFit="1" customWidth="1"/>
    <col min="5639" max="5639" width="17.296875" style="192" customWidth="1"/>
    <col min="5640" max="5640" width="3.09765625" style="192" customWidth="1"/>
    <col min="5641" max="5887" width="9.09765625" style="192"/>
    <col min="5888" max="5888" width="4.3984375" style="192" customWidth="1"/>
    <col min="5889" max="5889" width="30.3984375" style="192" customWidth="1"/>
    <col min="5890" max="5890" width="38.296875" style="192" customWidth="1"/>
    <col min="5891" max="5891" width="14.59765625" style="192" bestFit="1" customWidth="1"/>
    <col min="5892" max="5892" width="12.09765625" style="192" bestFit="1" customWidth="1"/>
    <col min="5893" max="5893" width="14.59765625" style="192" bestFit="1" customWidth="1"/>
    <col min="5894" max="5894" width="10.59765625" style="192" bestFit="1" customWidth="1"/>
    <col min="5895" max="5895" width="17.296875" style="192" customWidth="1"/>
    <col min="5896" max="5896" width="3.09765625" style="192" customWidth="1"/>
    <col min="5897" max="6143" width="9.09765625" style="192"/>
    <col min="6144" max="6144" width="4.3984375" style="192" customWidth="1"/>
    <col min="6145" max="6145" width="30.3984375" style="192" customWidth="1"/>
    <col min="6146" max="6146" width="38.296875" style="192" customWidth="1"/>
    <col min="6147" max="6147" width="14.59765625" style="192" bestFit="1" customWidth="1"/>
    <col min="6148" max="6148" width="12.09765625" style="192" bestFit="1" customWidth="1"/>
    <col min="6149" max="6149" width="14.59765625" style="192" bestFit="1" customWidth="1"/>
    <col min="6150" max="6150" width="10.59765625" style="192" bestFit="1" customWidth="1"/>
    <col min="6151" max="6151" width="17.296875" style="192" customWidth="1"/>
    <col min="6152" max="6152" width="3.09765625" style="192" customWidth="1"/>
    <col min="6153" max="6399" width="9.09765625" style="192"/>
    <col min="6400" max="6400" width="4.3984375" style="192" customWidth="1"/>
    <col min="6401" max="6401" width="30.3984375" style="192" customWidth="1"/>
    <col min="6402" max="6402" width="38.296875" style="192" customWidth="1"/>
    <col min="6403" max="6403" width="14.59765625" style="192" bestFit="1" customWidth="1"/>
    <col min="6404" max="6404" width="12.09765625" style="192" bestFit="1" customWidth="1"/>
    <col min="6405" max="6405" width="14.59765625" style="192" bestFit="1" customWidth="1"/>
    <col min="6406" max="6406" width="10.59765625" style="192" bestFit="1" customWidth="1"/>
    <col min="6407" max="6407" width="17.296875" style="192" customWidth="1"/>
    <col min="6408" max="6408" width="3.09765625" style="192" customWidth="1"/>
    <col min="6409" max="6655" width="9.09765625" style="192"/>
    <col min="6656" max="6656" width="4.3984375" style="192" customWidth="1"/>
    <col min="6657" max="6657" width="30.3984375" style="192" customWidth="1"/>
    <col min="6658" max="6658" width="38.296875" style="192" customWidth="1"/>
    <col min="6659" max="6659" width="14.59765625" style="192" bestFit="1" customWidth="1"/>
    <col min="6660" max="6660" width="12.09765625" style="192" bestFit="1" customWidth="1"/>
    <col min="6661" max="6661" width="14.59765625" style="192" bestFit="1" customWidth="1"/>
    <col min="6662" max="6662" width="10.59765625" style="192" bestFit="1" customWidth="1"/>
    <col min="6663" max="6663" width="17.296875" style="192" customWidth="1"/>
    <col min="6664" max="6664" width="3.09765625" style="192" customWidth="1"/>
    <col min="6665" max="6911" width="9.09765625" style="192"/>
    <col min="6912" max="6912" width="4.3984375" style="192" customWidth="1"/>
    <col min="6913" max="6913" width="30.3984375" style="192" customWidth="1"/>
    <col min="6914" max="6914" width="38.296875" style="192" customWidth="1"/>
    <col min="6915" max="6915" width="14.59765625" style="192" bestFit="1" customWidth="1"/>
    <col min="6916" max="6916" width="12.09765625" style="192" bestFit="1" customWidth="1"/>
    <col min="6917" max="6917" width="14.59765625" style="192" bestFit="1" customWidth="1"/>
    <col min="6918" max="6918" width="10.59765625" style="192" bestFit="1" customWidth="1"/>
    <col min="6919" max="6919" width="17.296875" style="192" customWidth="1"/>
    <col min="6920" max="6920" width="3.09765625" style="192" customWidth="1"/>
    <col min="6921" max="7167" width="9.09765625" style="192"/>
    <col min="7168" max="7168" width="4.3984375" style="192" customWidth="1"/>
    <col min="7169" max="7169" width="30.3984375" style="192" customWidth="1"/>
    <col min="7170" max="7170" width="38.296875" style="192" customWidth="1"/>
    <col min="7171" max="7171" width="14.59765625" style="192" bestFit="1" customWidth="1"/>
    <col min="7172" max="7172" width="12.09765625" style="192" bestFit="1" customWidth="1"/>
    <col min="7173" max="7173" width="14.59765625" style="192" bestFit="1" customWidth="1"/>
    <col min="7174" max="7174" width="10.59765625" style="192" bestFit="1" customWidth="1"/>
    <col min="7175" max="7175" width="17.296875" style="192" customWidth="1"/>
    <col min="7176" max="7176" width="3.09765625" style="192" customWidth="1"/>
    <col min="7177" max="7423" width="9.09765625" style="192"/>
    <col min="7424" max="7424" width="4.3984375" style="192" customWidth="1"/>
    <col min="7425" max="7425" width="30.3984375" style="192" customWidth="1"/>
    <col min="7426" max="7426" width="38.296875" style="192" customWidth="1"/>
    <col min="7427" max="7427" width="14.59765625" style="192" bestFit="1" customWidth="1"/>
    <col min="7428" max="7428" width="12.09765625" style="192" bestFit="1" customWidth="1"/>
    <col min="7429" max="7429" width="14.59765625" style="192" bestFit="1" customWidth="1"/>
    <col min="7430" max="7430" width="10.59765625" style="192" bestFit="1" customWidth="1"/>
    <col min="7431" max="7431" width="17.296875" style="192" customWidth="1"/>
    <col min="7432" max="7432" width="3.09765625" style="192" customWidth="1"/>
    <col min="7433" max="7679" width="9.09765625" style="192"/>
    <col min="7680" max="7680" width="4.3984375" style="192" customWidth="1"/>
    <col min="7681" max="7681" width="30.3984375" style="192" customWidth="1"/>
    <col min="7682" max="7682" width="38.296875" style="192" customWidth="1"/>
    <col min="7683" max="7683" width="14.59765625" style="192" bestFit="1" customWidth="1"/>
    <col min="7684" max="7684" width="12.09765625" style="192" bestFit="1" customWidth="1"/>
    <col min="7685" max="7685" width="14.59765625" style="192" bestFit="1" customWidth="1"/>
    <col min="7686" max="7686" width="10.59765625" style="192" bestFit="1" customWidth="1"/>
    <col min="7687" max="7687" width="17.296875" style="192" customWidth="1"/>
    <col min="7688" max="7688" width="3.09765625" style="192" customWidth="1"/>
    <col min="7689" max="7935" width="9.09765625" style="192"/>
    <col min="7936" max="7936" width="4.3984375" style="192" customWidth="1"/>
    <col min="7937" max="7937" width="30.3984375" style="192" customWidth="1"/>
    <col min="7938" max="7938" width="38.296875" style="192" customWidth="1"/>
    <col min="7939" max="7939" width="14.59765625" style="192" bestFit="1" customWidth="1"/>
    <col min="7940" max="7940" width="12.09765625" style="192" bestFit="1" customWidth="1"/>
    <col min="7941" max="7941" width="14.59765625" style="192" bestFit="1" customWidth="1"/>
    <col min="7942" max="7942" width="10.59765625" style="192" bestFit="1" customWidth="1"/>
    <col min="7943" max="7943" width="17.296875" style="192" customWidth="1"/>
    <col min="7944" max="7944" width="3.09765625" style="192" customWidth="1"/>
    <col min="7945" max="8191" width="9.09765625" style="192"/>
    <col min="8192" max="8192" width="4.3984375" style="192" customWidth="1"/>
    <col min="8193" max="8193" width="30.3984375" style="192" customWidth="1"/>
    <col min="8194" max="8194" width="38.296875" style="192" customWidth="1"/>
    <col min="8195" max="8195" width="14.59765625" style="192" bestFit="1" customWidth="1"/>
    <col min="8196" max="8196" width="12.09765625" style="192" bestFit="1" customWidth="1"/>
    <col min="8197" max="8197" width="14.59765625" style="192" bestFit="1" customWidth="1"/>
    <col min="8198" max="8198" width="10.59765625" style="192" bestFit="1" customWidth="1"/>
    <col min="8199" max="8199" width="17.296875" style="192" customWidth="1"/>
    <col min="8200" max="8200" width="3.09765625" style="192" customWidth="1"/>
    <col min="8201" max="8447" width="9.09765625" style="192"/>
    <col min="8448" max="8448" width="4.3984375" style="192" customWidth="1"/>
    <col min="8449" max="8449" width="30.3984375" style="192" customWidth="1"/>
    <col min="8450" max="8450" width="38.296875" style="192" customWidth="1"/>
    <col min="8451" max="8451" width="14.59765625" style="192" bestFit="1" customWidth="1"/>
    <col min="8452" max="8452" width="12.09765625" style="192" bestFit="1" customWidth="1"/>
    <col min="8453" max="8453" width="14.59765625" style="192" bestFit="1" customWidth="1"/>
    <col min="8454" max="8454" width="10.59765625" style="192" bestFit="1" customWidth="1"/>
    <col min="8455" max="8455" width="17.296875" style="192" customWidth="1"/>
    <col min="8456" max="8456" width="3.09765625" style="192" customWidth="1"/>
    <col min="8457" max="8703" width="9.09765625" style="192"/>
    <col min="8704" max="8704" width="4.3984375" style="192" customWidth="1"/>
    <col min="8705" max="8705" width="30.3984375" style="192" customWidth="1"/>
    <col min="8706" max="8706" width="38.296875" style="192" customWidth="1"/>
    <col min="8707" max="8707" width="14.59765625" style="192" bestFit="1" customWidth="1"/>
    <col min="8708" max="8708" width="12.09765625" style="192" bestFit="1" customWidth="1"/>
    <col min="8709" max="8709" width="14.59765625" style="192" bestFit="1" customWidth="1"/>
    <col min="8710" max="8710" width="10.59765625" style="192" bestFit="1" customWidth="1"/>
    <col min="8711" max="8711" width="17.296875" style="192" customWidth="1"/>
    <col min="8712" max="8712" width="3.09765625" style="192" customWidth="1"/>
    <col min="8713" max="8959" width="9.09765625" style="192"/>
    <col min="8960" max="8960" width="4.3984375" style="192" customWidth="1"/>
    <col min="8961" max="8961" width="30.3984375" style="192" customWidth="1"/>
    <col min="8962" max="8962" width="38.296875" style="192" customWidth="1"/>
    <col min="8963" max="8963" width="14.59765625" style="192" bestFit="1" customWidth="1"/>
    <col min="8964" max="8964" width="12.09765625" style="192" bestFit="1" customWidth="1"/>
    <col min="8965" max="8965" width="14.59765625" style="192" bestFit="1" customWidth="1"/>
    <col min="8966" max="8966" width="10.59765625" style="192" bestFit="1" customWidth="1"/>
    <col min="8967" max="8967" width="17.296875" style="192" customWidth="1"/>
    <col min="8968" max="8968" width="3.09765625" style="192" customWidth="1"/>
    <col min="8969" max="9215" width="9.09765625" style="192"/>
    <col min="9216" max="9216" width="4.3984375" style="192" customWidth="1"/>
    <col min="9217" max="9217" width="30.3984375" style="192" customWidth="1"/>
    <col min="9218" max="9218" width="38.296875" style="192" customWidth="1"/>
    <col min="9219" max="9219" width="14.59765625" style="192" bestFit="1" customWidth="1"/>
    <col min="9220" max="9220" width="12.09765625" style="192" bestFit="1" customWidth="1"/>
    <col min="9221" max="9221" width="14.59765625" style="192" bestFit="1" customWidth="1"/>
    <col min="9222" max="9222" width="10.59765625" style="192" bestFit="1" customWidth="1"/>
    <col min="9223" max="9223" width="17.296875" style="192" customWidth="1"/>
    <col min="9224" max="9224" width="3.09765625" style="192" customWidth="1"/>
    <col min="9225" max="9471" width="9.09765625" style="192"/>
    <col min="9472" max="9472" width="4.3984375" style="192" customWidth="1"/>
    <col min="9473" max="9473" width="30.3984375" style="192" customWidth="1"/>
    <col min="9474" max="9474" width="38.296875" style="192" customWidth="1"/>
    <col min="9475" max="9475" width="14.59765625" style="192" bestFit="1" customWidth="1"/>
    <col min="9476" max="9476" width="12.09765625" style="192" bestFit="1" customWidth="1"/>
    <col min="9477" max="9477" width="14.59765625" style="192" bestFit="1" customWidth="1"/>
    <col min="9478" max="9478" width="10.59765625" style="192" bestFit="1" customWidth="1"/>
    <col min="9479" max="9479" width="17.296875" style="192" customWidth="1"/>
    <col min="9480" max="9480" width="3.09765625" style="192" customWidth="1"/>
    <col min="9481" max="9727" width="9.09765625" style="192"/>
    <col min="9728" max="9728" width="4.3984375" style="192" customWidth="1"/>
    <col min="9729" max="9729" width="30.3984375" style="192" customWidth="1"/>
    <col min="9730" max="9730" width="38.296875" style="192" customWidth="1"/>
    <col min="9731" max="9731" width="14.59765625" style="192" bestFit="1" customWidth="1"/>
    <col min="9732" max="9732" width="12.09765625" style="192" bestFit="1" customWidth="1"/>
    <col min="9733" max="9733" width="14.59765625" style="192" bestFit="1" customWidth="1"/>
    <col min="9734" max="9734" width="10.59765625" style="192" bestFit="1" customWidth="1"/>
    <col min="9735" max="9735" width="17.296875" style="192" customWidth="1"/>
    <col min="9736" max="9736" width="3.09765625" style="192" customWidth="1"/>
    <col min="9737" max="9983" width="9.09765625" style="192"/>
    <col min="9984" max="9984" width="4.3984375" style="192" customWidth="1"/>
    <col min="9985" max="9985" width="30.3984375" style="192" customWidth="1"/>
    <col min="9986" max="9986" width="38.296875" style="192" customWidth="1"/>
    <col min="9987" max="9987" width="14.59765625" style="192" bestFit="1" customWidth="1"/>
    <col min="9988" max="9988" width="12.09765625" style="192" bestFit="1" customWidth="1"/>
    <col min="9989" max="9989" width="14.59765625" style="192" bestFit="1" customWidth="1"/>
    <col min="9990" max="9990" width="10.59765625" style="192" bestFit="1" customWidth="1"/>
    <col min="9991" max="9991" width="17.296875" style="192" customWidth="1"/>
    <col min="9992" max="9992" width="3.09765625" style="192" customWidth="1"/>
    <col min="9993" max="10239" width="9.09765625" style="192"/>
    <col min="10240" max="10240" width="4.3984375" style="192" customWidth="1"/>
    <col min="10241" max="10241" width="30.3984375" style="192" customWidth="1"/>
    <col min="10242" max="10242" width="38.296875" style="192" customWidth="1"/>
    <col min="10243" max="10243" width="14.59765625" style="192" bestFit="1" customWidth="1"/>
    <col min="10244" max="10244" width="12.09765625" style="192" bestFit="1" customWidth="1"/>
    <col min="10245" max="10245" width="14.59765625" style="192" bestFit="1" customWidth="1"/>
    <col min="10246" max="10246" width="10.59765625" style="192" bestFit="1" customWidth="1"/>
    <col min="10247" max="10247" width="17.296875" style="192" customWidth="1"/>
    <col min="10248" max="10248" width="3.09765625" style="192" customWidth="1"/>
    <col min="10249" max="10495" width="9.09765625" style="192"/>
    <col min="10496" max="10496" width="4.3984375" style="192" customWidth="1"/>
    <col min="10497" max="10497" width="30.3984375" style="192" customWidth="1"/>
    <col min="10498" max="10498" width="38.296875" style="192" customWidth="1"/>
    <col min="10499" max="10499" width="14.59765625" style="192" bestFit="1" customWidth="1"/>
    <col min="10500" max="10500" width="12.09765625" style="192" bestFit="1" customWidth="1"/>
    <col min="10501" max="10501" width="14.59765625" style="192" bestFit="1" customWidth="1"/>
    <col min="10502" max="10502" width="10.59765625" style="192" bestFit="1" customWidth="1"/>
    <col min="10503" max="10503" width="17.296875" style="192" customWidth="1"/>
    <col min="10504" max="10504" width="3.09765625" style="192" customWidth="1"/>
    <col min="10505" max="10751" width="9.09765625" style="192"/>
    <col min="10752" max="10752" width="4.3984375" style="192" customWidth="1"/>
    <col min="10753" max="10753" width="30.3984375" style="192" customWidth="1"/>
    <col min="10754" max="10754" width="38.296875" style="192" customWidth="1"/>
    <col min="10755" max="10755" width="14.59765625" style="192" bestFit="1" customWidth="1"/>
    <col min="10756" max="10756" width="12.09765625" style="192" bestFit="1" customWidth="1"/>
    <col min="10757" max="10757" width="14.59765625" style="192" bestFit="1" customWidth="1"/>
    <col min="10758" max="10758" width="10.59765625" style="192" bestFit="1" customWidth="1"/>
    <col min="10759" max="10759" width="17.296875" style="192" customWidth="1"/>
    <col min="10760" max="10760" width="3.09765625" style="192" customWidth="1"/>
    <col min="10761" max="11007" width="9.09765625" style="192"/>
    <col min="11008" max="11008" width="4.3984375" style="192" customWidth="1"/>
    <col min="11009" max="11009" width="30.3984375" style="192" customWidth="1"/>
    <col min="11010" max="11010" width="38.296875" style="192" customWidth="1"/>
    <col min="11011" max="11011" width="14.59765625" style="192" bestFit="1" customWidth="1"/>
    <col min="11012" max="11012" width="12.09765625" style="192" bestFit="1" customWidth="1"/>
    <col min="11013" max="11013" width="14.59765625" style="192" bestFit="1" customWidth="1"/>
    <col min="11014" max="11014" width="10.59765625" style="192" bestFit="1" customWidth="1"/>
    <col min="11015" max="11015" width="17.296875" style="192" customWidth="1"/>
    <col min="11016" max="11016" width="3.09765625" style="192" customWidth="1"/>
    <col min="11017" max="11263" width="9.09765625" style="192"/>
    <col min="11264" max="11264" width="4.3984375" style="192" customWidth="1"/>
    <col min="11265" max="11265" width="30.3984375" style="192" customWidth="1"/>
    <col min="11266" max="11266" width="38.296875" style="192" customWidth="1"/>
    <col min="11267" max="11267" width="14.59765625" style="192" bestFit="1" customWidth="1"/>
    <col min="11268" max="11268" width="12.09765625" style="192" bestFit="1" customWidth="1"/>
    <col min="11269" max="11269" width="14.59765625" style="192" bestFit="1" customWidth="1"/>
    <col min="11270" max="11270" width="10.59765625" style="192" bestFit="1" customWidth="1"/>
    <col min="11271" max="11271" width="17.296875" style="192" customWidth="1"/>
    <col min="11272" max="11272" width="3.09765625" style="192" customWidth="1"/>
    <col min="11273" max="11519" width="9.09765625" style="192"/>
    <col min="11520" max="11520" width="4.3984375" style="192" customWidth="1"/>
    <col min="11521" max="11521" width="30.3984375" style="192" customWidth="1"/>
    <col min="11522" max="11522" width="38.296875" style="192" customWidth="1"/>
    <col min="11523" max="11523" width="14.59765625" style="192" bestFit="1" customWidth="1"/>
    <col min="11524" max="11524" width="12.09765625" style="192" bestFit="1" customWidth="1"/>
    <col min="11525" max="11525" width="14.59765625" style="192" bestFit="1" customWidth="1"/>
    <col min="11526" max="11526" width="10.59765625" style="192" bestFit="1" customWidth="1"/>
    <col min="11527" max="11527" width="17.296875" style="192" customWidth="1"/>
    <col min="11528" max="11528" width="3.09765625" style="192" customWidth="1"/>
    <col min="11529" max="11775" width="9.09765625" style="192"/>
    <col min="11776" max="11776" width="4.3984375" style="192" customWidth="1"/>
    <col min="11777" max="11777" width="30.3984375" style="192" customWidth="1"/>
    <col min="11778" max="11778" width="38.296875" style="192" customWidth="1"/>
    <col min="11779" max="11779" width="14.59765625" style="192" bestFit="1" customWidth="1"/>
    <col min="11780" max="11780" width="12.09765625" style="192" bestFit="1" customWidth="1"/>
    <col min="11781" max="11781" width="14.59765625" style="192" bestFit="1" customWidth="1"/>
    <col min="11782" max="11782" width="10.59765625" style="192" bestFit="1" customWidth="1"/>
    <col min="11783" max="11783" width="17.296875" style="192" customWidth="1"/>
    <col min="11784" max="11784" width="3.09765625" style="192" customWidth="1"/>
    <col min="11785" max="12031" width="9.09765625" style="192"/>
    <col min="12032" max="12032" width="4.3984375" style="192" customWidth="1"/>
    <col min="12033" max="12033" width="30.3984375" style="192" customWidth="1"/>
    <col min="12034" max="12034" width="38.296875" style="192" customWidth="1"/>
    <col min="12035" max="12035" width="14.59765625" style="192" bestFit="1" customWidth="1"/>
    <col min="12036" max="12036" width="12.09765625" style="192" bestFit="1" customWidth="1"/>
    <col min="12037" max="12037" width="14.59765625" style="192" bestFit="1" customWidth="1"/>
    <col min="12038" max="12038" width="10.59765625" style="192" bestFit="1" customWidth="1"/>
    <col min="12039" max="12039" width="17.296875" style="192" customWidth="1"/>
    <col min="12040" max="12040" width="3.09765625" style="192" customWidth="1"/>
    <col min="12041" max="12287" width="9.09765625" style="192"/>
    <col min="12288" max="12288" width="4.3984375" style="192" customWidth="1"/>
    <col min="12289" max="12289" width="30.3984375" style="192" customWidth="1"/>
    <col min="12290" max="12290" width="38.296875" style="192" customWidth="1"/>
    <col min="12291" max="12291" width="14.59765625" style="192" bestFit="1" customWidth="1"/>
    <col min="12292" max="12292" width="12.09765625" style="192" bestFit="1" customWidth="1"/>
    <col min="12293" max="12293" width="14.59765625" style="192" bestFit="1" customWidth="1"/>
    <col min="12294" max="12294" width="10.59765625" style="192" bestFit="1" customWidth="1"/>
    <col min="12295" max="12295" width="17.296875" style="192" customWidth="1"/>
    <col min="12296" max="12296" width="3.09765625" style="192" customWidth="1"/>
    <col min="12297" max="12543" width="9.09765625" style="192"/>
    <col min="12544" max="12544" width="4.3984375" style="192" customWidth="1"/>
    <col min="12545" max="12545" width="30.3984375" style="192" customWidth="1"/>
    <col min="12546" max="12546" width="38.296875" style="192" customWidth="1"/>
    <col min="12547" max="12547" width="14.59765625" style="192" bestFit="1" customWidth="1"/>
    <col min="12548" max="12548" width="12.09765625" style="192" bestFit="1" customWidth="1"/>
    <col min="12549" max="12549" width="14.59765625" style="192" bestFit="1" customWidth="1"/>
    <col min="12550" max="12550" width="10.59765625" style="192" bestFit="1" customWidth="1"/>
    <col min="12551" max="12551" width="17.296875" style="192" customWidth="1"/>
    <col min="12552" max="12552" width="3.09765625" style="192" customWidth="1"/>
    <col min="12553" max="12799" width="9.09765625" style="192"/>
    <col min="12800" max="12800" width="4.3984375" style="192" customWidth="1"/>
    <col min="12801" max="12801" width="30.3984375" style="192" customWidth="1"/>
    <col min="12802" max="12802" width="38.296875" style="192" customWidth="1"/>
    <col min="12803" max="12803" width="14.59765625" style="192" bestFit="1" customWidth="1"/>
    <col min="12804" max="12804" width="12.09765625" style="192" bestFit="1" customWidth="1"/>
    <col min="12805" max="12805" width="14.59765625" style="192" bestFit="1" customWidth="1"/>
    <col min="12806" max="12806" width="10.59765625" style="192" bestFit="1" customWidth="1"/>
    <col min="12807" max="12807" width="17.296875" style="192" customWidth="1"/>
    <col min="12808" max="12808" width="3.09765625" style="192" customWidth="1"/>
    <col min="12809" max="13055" width="9.09765625" style="192"/>
    <col min="13056" max="13056" width="4.3984375" style="192" customWidth="1"/>
    <col min="13057" max="13057" width="30.3984375" style="192" customWidth="1"/>
    <col min="13058" max="13058" width="38.296875" style="192" customWidth="1"/>
    <col min="13059" max="13059" width="14.59765625" style="192" bestFit="1" customWidth="1"/>
    <col min="13060" max="13060" width="12.09765625" style="192" bestFit="1" customWidth="1"/>
    <col min="13061" max="13061" width="14.59765625" style="192" bestFit="1" customWidth="1"/>
    <col min="13062" max="13062" width="10.59765625" style="192" bestFit="1" customWidth="1"/>
    <col min="13063" max="13063" width="17.296875" style="192" customWidth="1"/>
    <col min="13064" max="13064" width="3.09765625" style="192" customWidth="1"/>
    <col min="13065" max="13311" width="9.09765625" style="192"/>
    <col min="13312" max="13312" width="4.3984375" style="192" customWidth="1"/>
    <col min="13313" max="13313" width="30.3984375" style="192" customWidth="1"/>
    <col min="13314" max="13314" width="38.296875" style="192" customWidth="1"/>
    <col min="13315" max="13315" width="14.59765625" style="192" bestFit="1" customWidth="1"/>
    <col min="13316" max="13316" width="12.09765625" style="192" bestFit="1" customWidth="1"/>
    <col min="13317" max="13317" width="14.59765625" style="192" bestFit="1" customWidth="1"/>
    <col min="13318" max="13318" width="10.59765625" style="192" bestFit="1" customWidth="1"/>
    <col min="13319" max="13319" width="17.296875" style="192" customWidth="1"/>
    <col min="13320" max="13320" width="3.09765625" style="192" customWidth="1"/>
    <col min="13321" max="13567" width="9.09765625" style="192"/>
    <col min="13568" max="13568" width="4.3984375" style="192" customWidth="1"/>
    <col min="13569" max="13569" width="30.3984375" style="192" customWidth="1"/>
    <col min="13570" max="13570" width="38.296875" style="192" customWidth="1"/>
    <col min="13571" max="13571" width="14.59765625" style="192" bestFit="1" customWidth="1"/>
    <col min="13572" max="13572" width="12.09765625" style="192" bestFit="1" customWidth="1"/>
    <col min="13573" max="13573" width="14.59765625" style="192" bestFit="1" customWidth="1"/>
    <col min="13574" max="13574" width="10.59765625" style="192" bestFit="1" customWidth="1"/>
    <col min="13575" max="13575" width="17.296875" style="192" customWidth="1"/>
    <col min="13576" max="13576" width="3.09765625" style="192" customWidth="1"/>
    <col min="13577" max="13823" width="9.09765625" style="192"/>
    <col min="13824" max="13824" width="4.3984375" style="192" customWidth="1"/>
    <col min="13825" max="13825" width="30.3984375" style="192" customWidth="1"/>
    <col min="13826" max="13826" width="38.296875" style="192" customWidth="1"/>
    <col min="13827" max="13827" width="14.59765625" style="192" bestFit="1" customWidth="1"/>
    <col min="13828" max="13828" width="12.09765625" style="192" bestFit="1" customWidth="1"/>
    <col min="13829" max="13829" width="14.59765625" style="192" bestFit="1" customWidth="1"/>
    <col min="13830" max="13830" width="10.59765625" style="192" bestFit="1" customWidth="1"/>
    <col min="13831" max="13831" width="17.296875" style="192" customWidth="1"/>
    <col min="13832" max="13832" width="3.09765625" style="192" customWidth="1"/>
    <col min="13833" max="14079" width="9.09765625" style="192"/>
    <col min="14080" max="14080" width="4.3984375" style="192" customWidth="1"/>
    <col min="14081" max="14081" width="30.3984375" style="192" customWidth="1"/>
    <col min="14082" max="14082" width="38.296875" style="192" customWidth="1"/>
    <col min="14083" max="14083" width="14.59765625" style="192" bestFit="1" customWidth="1"/>
    <col min="14084" max="14084" width="12.09765625" style="192" bestFit="1" customWidth="1"/>
    <col min="14085" max="14085" width="14.59765625" style="192" bestFit="1" customWidth="1"/>
    <col min="14086" max="14086" width="10.59765625" style="192" bestFit="1" customWidth="1"/>
    <col min="14087" max="14087" width="17.296875" style="192" customWidth="1"/>
    <col min="14088" max="14088" width="3.09765625" style="192" customWidth="1"/>
    <col min="14089" max="14335" width="9.09765625" style="192"/>
    <col min="14336" max="14336" width="4.3984375" style="192" customWidth="1"/>
    <col min="14337" max="14337" width="30.3984375" style="192" customWidth="1"/>
    <col min="14338" max="14338" width="38.296875" style="192" customWidth="1"/>
    <col min="14339" max="14339" width="14.59765625" style="192" bestFit="1" customWidth="1"/>
    <col min="14340" max="14340" width="12.09765625" style="192" bestFit="1" customWidth="1"/>
    <col min="14341" max="14341" width="14.59765625" style="192" bestFit="1" customWidth="1"/>
    <col min="14342" max="14342" width="10.59765625" style="192" bestFit="1" customWidth="1"/>
    <col min="14343" max="14343" width="17.296875" style="192" customWidth="1"/>
    <col min="14344" max="14344" width="3.09765625" style="192" customWidth="1"/>
    <col min="14345" max="14591" width="9.09765625" style="192"/>
    <col min="14592" max="14592" width="4.3984375" style="192" customWidth="1"/>
    <col min="14593" max="14593" width="30.3984375" style="192" customWidth="1"/>
    <col min="14594" max="14594" width="38.296875" style="192" customWidth="1"/>
    <col min="14595" max="14595" width="14.59765625" style="192" bestFit="1" customWidth="1"/>
    <col min="14596" max="14596" width="12.09765625" style="192" bestFit="1" customWidth="1"/>
    <col min="14597" max="14597" width="14.59765625" style="192" bestFit="1" customWidth="1"/>
    <col min="14598" max="14598" width="10.59765625" style="192" bestFit="1" customWidth="1"/>
    <col min="14599" max="14599" width="17.296875" style="192" customWidth="1"/>
    <col min="14600" max="14600" width="3.09765625" style="192" customWidth="1"/>
    <col min="14601" max="14847" width="9.09765625" style="192"/>
    <col min="14848" max="14848" width="4.3984375" style="192" customWidth="1"/>
    <col min="14849" max="14849" width="30.3984375" style="192" customWidth="1"/>
    <col min="14850" max="14850" width="38.296875" style="192" customWidth="1"/>
    <col min="14851" max="14851" width="14.59765625" style="192" bestFit="1" customWidth="1"/>
    <col min="14852" max="14852" width="12.09765625" style="192" bestFit="1" customWidth="1"/>
    <col min="14853" max="14853" width="14.59765625" style="192" bestFit="1" customWidth="1"/>
    <col min="14854" max="14854" width="10.59765625" style="192" bestFit="1" customWidth="1"/>
    <col min="14855" max="14855" width="17.296875" style="192" customWidth="1"/>
    <col min="14856" max="14856" width="3.09765625" style="192" customWidth="1"/>
    <col min="14857" max="15103" width="9.09765625" style="192"/>
    <col min="15104" max="15104" width="4.3984375" style="192" customWidth="1"/>
    <col min="15105" max="15105" width="30.3984375" style="192" customWidth="1"/>
    <col min="15106" max="15106" width="38.296875" style="192" customWidth="1"/>
    <col min="15107" max="15107" width="14.59765625" style="192" bestFit="1" customWidth="1"/>
    <col min="15108" max="15108" width="12.09765625" style="192" bestFit="1" customWidth="1"/>
    <col min="15109" max="15109" width="14.59765625" style="192" bestFit="1" customWidth="1"/>
    <col min="15110" max="15110" width="10.59765625" style="192" bestFit="1" customWidth="1"/>
    <col min="15111" max="15111" width="17.296875" style="192" customWidth="1"/>
    <col min="15112" max="15112" width="3.09765625" style="192" customWidth="1"/>
    <col min="15113" max="15359" width="9.09765625" style="192"/>
    <col min="15360" max="15360" width="4.3984375" style="192" customWidth="1"/>
    <col min="15361" max="15361" width="30.3984375" style="192" customWidth="1"/>
    <col min="15362" max="15362" width="38.296875" style="192" customWidth="1"/>
    <col min="15363" max="15363" width="14.59765625" style="192" bestFit="1" customWidth="1"/>
    <col min="15364" max="15364" width="12.09765625" style="192" bestFit="1" customWidth="1"/>
    <col min="15365" max="15365" width="14.59765625" style="192" bestFit="1" customWidth="1"/>
    <col min="15366" max="15366" width="10.59765625" style="192" bestFit="1" customWidth="1"/>
    <col min="15367" max="15367" width="17.296875" style="192" customWidth="1"/>
    <col min="15368" max="15368" width="3.09765625" style="192" customWidth="1"/>
    <col min="15369" max="15615" width="9.09765625" style="192"/>
    <col min="15616" max="15616" width="4.3984375" style="192" customWidth="1"/>
    <col min="15617" max="15617" width="30.3984375" style="192" customWidth="1"/>
    <col min="15618" max="15618" width="38.296875" style="192" customWidth="1"/>
    <col min="15619" max="15619" width="14.59765625" style="192" bestFit="1" customWidth="1"/>
    <col min="15620" max="15620" width="12.09765625" style="192" bestFit="1" customWidth="1"/>
    <col min="15621" max="15621" width="14.59765625" style="192" bestFit="1" customWidth="1"/>
    <col min="15622" max="15622" width="10.59765625" style="192" bestFit="1" customWidth="1"/>
    <col min="15623" max="15623" width="17.296875" style="192" customWidth="1"/>
    <col min="15624" max="15624" width="3.09765625" style="192" customWidth="1"/>
    <col min="15625" max="15871" width="9.09765625" style="192"/>
    <col min="15872" max="15872" width="4.3984375" style="192" customWidth="1"/>
    <col min="15873" max="15873" width="30.3984375" style="192" customWidth="1"/>
    <col min="15874" max="15874" width="38.296875" style="192" customWidth="1"/>
    <col min="15875" max="15875" width="14.59765625" style="192" bestFit="1" customWidth="1"/>
    <col min="15876" max="15876" width="12.09765625" style="192" bestFit="1" customWidth="1"/>
    <col min="15877" max="15877" width="14.59765625" style="192" bestFit="1" customWidth="1"/>
    <col min="15878" max="15878" width="10.59765625" style="192" bestFit="1" customWidth="1"/>
    <col min="15879" max="15879" width="17.296875" style="192" customWidth="1"/>
    <col min="15880" max="15880" width="3.09765625" style="192" customWidth="1"/>
    <col min="15881" max="16127" width="9.09765625" style="192"/>
    <col min="16128" max="16128" width="4.3984375" style="192" customWidth="1"/>
    <col min="16129" max="16129" width="30.3984375" style="192" customWidth="1"/>
    <col min="16130" max="16130" width="38.296875" style="192" customWidth="1"/>
    <col min="16131" max="16131" width="14.59765625" style="192" bestFit="1" customWidth="1"/>
    <col min="16132" max="16132" width="12.09765625" style="192" bestFit="1" customWidth="1"/>
    <col min="16133" max="16133" width="14.59765625" style="192" bestFit="1" customWidth="1"/>
    <col min="16134" max="16134" width="10.59765625" style="192" bestFit="1" customWidth="1"/>
    <col min="16135" max="16135" width="17.296875" style="192" customWidth="1"/>
    <col min="16136" max="16136" width="3.09765625" style="192" customWidth="1"/>
    <col min="16137" max="16384" width="9.09765625" style="192"/>
  </cols>
  <sheetData>
    <row r="1" spans="1:8" ht="18.600000000000001" customHeight="1" x14ac:dyDescent="0.3">
      <c r="A1" s="254" t="s">
        <v>0</v>
      </c>
      <c r="B1" s="254"/>
      <c r="C1" s="254"/>
      <c r="D1" s="254"/>
      <c r="E1" s="254"/>
      <c r="F1" s="254"/>
    </row>
    <row r="2" spans="1:8" ht="15.7" customHeight="1" x14ac:dyDescent="0.3">
      <c r="B2" s="193">
        <v>43466</v>
      </c>
    </row>
    <row r="3" spans="1:8" ht="15.7" customHeight="1" x14ac:dyDescent="0.3">
      <c r="B3" s="193"/>
    </row>
    <row r="4" spans="1:8" ht="15" customHeight="1" x14ac:dyDescent="0.3">
      <c r="A4" s="196" t="s">
        <v>578</v>
      </c>
      <c r="C4" s="197" t="s">
        <v>2</v>
      </c>
      <c r="D4" s="197" t="s">
        <v>3</v>
      </c>
      <c r="E4" s="197" t="s">
        <v>4</v>
      </c>
      <c r="F4" s="198" t="s">
        <v>5</v>
      </c>
    </row>
    <row r="5" spans="1:8" ht="14.4" customHeight="1" x14ac:dyDescent="0.3">
      <c r="A5" s="199" t="s">
        <v>6</v>
      </c>
      <c r="B5" s="192" t="s">
        <v>7</v>
      </c>
      <c r="C5" s="200">
        <v>600</v>
      </c>
      <c r="D5" s="200"/>
      <c r="E5" s="200">
        <v>600</v>
      </c>
      <c r="F5" s="195" t="s">
        <v>8</v>
      </c>
    </row>
    <row r="6" spans="1:8" ht="14.4" customHeight="1" x14ac:dyDescent="0.3">
      <c r="A6" s="199" t="s">
        <v>198</v>
      </c>
      <c r="B6" s="192" t="s">
        <v>431</v>
      </c>
      <c r="C6" s="200">
        <v>25.57</v>
      </c>
      <c r="D6" s="200">
        <v>5.1100000000000003</v>
      </c>
      <c r="E6" s="201">
        <v>30.68</v>
      </c>
      <c r="F6" s="195" t="s">
        <v>8</v>
      </c>
      <c r="G6" s="202"/>
    </row>
    <row r="7" spans="1:8" ht="14.4" customHeight="1" x14ac:dyDescent="0.3">
      <c r="A7" s="199" t="s">
        <v>198</v>
      </c>
      <c r="B7" s="192" t="s">
        <v>431</v>
      </c>
      <c r="C7" s="200">
        <v>46.1</v>
      </c>
      <c r="D7" s="200">
        <v>9.2200000000000006</v>
      </c>
      <c r="E7" s="201">
        <v>55.32</v>
      </c>
      <c r="F7" s="195" t="s">
        <v>8</v>
      </c>
      <c r="G7" s="202"/>
    </row>
    <row r="8" spans="1:8" ht="14.4" customHeight="1" x14ac:dyDescent="0.3">
      <c r="A8" s="199" t="s">
        <v>17</v>
      </c>
      <c r="B8" s="192" t="s">
        <v>432</v>
      </c>
      <c r="C8" s="203">
        <v>15</v>
      </c>
      <c r="D8" s="203">
        <v>3</v>
      </c>
      <c r="E8" s="203">
        <v>18</v>
      </c>
      <c r="F8" s="195" t="s">
        <v>8</v>
      </c>
      <c r="G8" s="202"/>
    </row>
    <row r="9" spans="1:8" ht="16.850000000000001" customHeight="1" x14ac:dyDescent="0.3">
      <c r="A9" s="199" t="s">
        <v>579</v>
      </c>
      <c r="B9" s="192" t="s">
        <v>580</v>
      </c>
      <c r="C9" s="203">
        <v>70</v>
      </c>
      <c r="D9" s="203"/>
      <c r="E9" s="203">
        <v>70</v>
      </c>
      <c r="F9" s="195">
        <v>108857</v>
      </c>
      <c r="G9" s="202"/>
    </row>
    <row r="10" spans="1:8" ht="16.850000000000001" customHeight="1" x14ac:dyDescent="0.3">
      <c r="A10" s="199" t="s">
        <v>581</v>
      </c>
      <c r="B10" s="199" t="s">
        <v>582</v>
      </c>
      <c r="C10" s="204">
        <v>497</v>
      </c>
      <c r="D10" s="205">
        <v>99.4</v>
      </c>
      <c r="E10" s="205">
        <v>596.4</v>
      </c>
      <c r="F10" s="195">
        <v>108858</v>
      </c>
      <c r="G10" s="202"/>
    </row>
    <row r="11" spans="1:8" ht="16.149999999999999" customHeight="1" x14ac:dyDescent="0.3">
      <c r="A11" s="199" t="s">
        <v>212</v>
      </c>
      <c r="B11" s="192" t="s">
        <v>470</v>
      </c>
      <c r="C11" s="203">
        <v>25.94</v>
      </c>
      <c r="D11" s="203">
        <v>5.19</v>
      </c>
      <c r="E11" s="203">
        <v>31.13</v>
      </c>
      <c r="F11" s="195">
        <v>108859</v>
      </c>
      <c r="H11" s="192" t="s">
        <v>24</v>
      </c>
    </row>
    <row r="12" spans="1:8" ht="12.85" customHeight="1" x14ac:dyDescent="0.3">
      <c r="C12" s="206">
        <f>SUM(C5:C11)</f>
        <v>1279.6100000000001</v>
      </c>
      <c r="D12" s="206">
        <f>SUM(D5:D11)</f>
        <v>121.92</v>
      </c>
      <c r="E12" s="206">
        <f>SUM(E5:E11)</f>
        <v>1401.5300000000002</v>
      </c>
    </row>
    <row r="13" spans="1:8" x14ac:dyDescent="0.3">
      <c r="C13" s="205"/>
      <c r="D13" s="205"/>
      <c r="E13" s="205"/>
    </row>
    <row r="14" spans="1:8" x14ac:dyDescent="0.3">
      <c r="A14" s="196" t="s">
        <v>583</v>
      </c>
      <c r="C14" s="207"/>
      <c r="D14" s="207"/>
      <c r="E14" s="207"/>
      <c r="G14" s="202"/>
    </row>
    <row r="15" spans="1:8" x14ac:dyDescent="0.3">
      <c r="A15" s="199" t="s">
        <v>33</v>
      </c>
      <c r="B15" s="192" t="s">
        <v>34</v>
      </c>
      <c r="C15" s="208">
        <v>7.94</v>
      </c>
      <c r="D15" s="208"/>
      <c r="E15" s="208">
        <v>7.94</v>
      </c>
      <c r="F15" s="195" t="s">
        <v>8</v>
      </c>
    </row>
    <row r="16" spans="1:8" x14ac:dyDescent="0.3">
      <c r="A16" s="192" t="s">
        <v>37</v>
      </c>
      <c r="B16" s="192" t="s">
        <v>38</v>
      </c>
      <c r="C16" s="209">
        <v>15.28</v>
      </c>
      <c r="D16" s="209">
        <v>3.05</v>
      </c>
      <c r="E16" s="209">
        <f>SUM(C16:D16)</f>
        <v>18.329999999999998</v>
      </c>
      <c r="F16" s="210" t="s">
        <v>8</v>
      </c>
      <c r="G16" s="202"/>
    </row>
    <row r="17" spans="1:7" x14ac:dyDescent="0.3">
      <c r="A17" s="192" t="s">
        <v>17</v>
      </c>
      <c r="B17" s="192" t="s">
        <v>436</v>
      </c>
      <c r="C17" s="208">
        <v>65.510000000000005</v>
      </c>
      <c r="D17" s="208">
        <v>13.1</v>
      </c>
      <c r="E17" s="208">
        <v>78.61</v>
      </c>
      <c r="F17" s="210" t="s">
        <v>8</v>
      </c>
      <c r="G17" s="202"/>
    </row>
    <row r="18" spans="1:7" x14ac:dyDescent="0.3">
      <c r="A18" s="192" t="s">
        <v>214</v>
      </c>
      <c r="B18" s="192" t="s">
        <v>215</v>
      </c>
      <c r="C18" s="208">
        <v>36.950000000000003</v>
      </c>
      <c r="D18" s="208">
        <v>7.39</v>
      </c>
      <c r="E18" s="208">
        <v>44.34</v>
      </c>
      <c r="F18" s="195">
        <v>108860</v>
      </c>
      <c r="G18" s="202"/>
    </row>
    <row r="19" spans="1:7" x14ac:dyDescent="0.3">
      <c r="A19" s="192" t="s">
        <v>302</v>
      </c>
      <c r="B19" s="192" t="s">
        <v>584</v>
      </c>
      <c r="C19" s="208">
        <v>53.87</v>
      </c>
      <c r="D19" s="208">
        <v>10.77</v>
      </c>
      <c r="E19" s="208">
        <v>64.64</v>
      </c>
      <c r="F19" s="195">
        <v>108859</v>
      </c>
      <c r="G19" s="202"/>
    </row>
    <row r="20" spans="1:7" x14ac:dyDescent="0.3">
      <c r="A20" s="192" t="s">
        <v>501</v>
      </c>
      <c r="B20" s="192" t="s">
        <v>447</v>
      </c>
      <c r="C20" s="208">
        <v>14.38</v>
      </c>
      <c r="D20" s="208">
        <v>2.88</v>
      </c>
      <c r="E20" s="208">
        <v>17.260000000000002</v>
      </c>
      <c r="F20" s="195">
        <v>108862</v>
      </c>
      <c r="G20" s="202"/>
    </row>
    <row r="21" spans="1:7" x14ac:dyDescent="0.3">
      <c r="C21" s="206">
        <f>SUM(C15:C20)</f>
        <v>193.93</v>
      </c>
      <c r="D21" s="206">
        <f>SUM(D15:D20)</f>
        <v>37.190000000000005</v>
      </c>
      <c r="E21" s="206">
        <f>SUM(E15:E20)</f>
        <v>231.12</v>
      </c>
      <c r="G21" s="202"/>
    </row>
    <row r="22" spans="1:7" x14ac:dyDescent="0.3">
      <c r="C22" s="205"/>
      <c r="D22" s="205"/>
      <c r="E22" s="205"/>
    </row>
    <row r="23" spans="1:7" x14ac:dyDescent="0.3">
      <c r="A23" s="196" t="s">
        <v>585</v>
      </c>
      <c r="C23" s="207"/>
      <c r="D23" s="207"/>
      <c r="E23" s="207"/>
    </row>
    <row r="24" spans="1:7" x14ac:dyDescent="0.3">
      <c r="A24" s="199" t="s">
        <v>6</v>
      </c>
      <c r="B24" s="192" t="s">
        <v>7</v>
      </c>
      <c r="C24" s="207">
        <v>456</v>
      </c>
      <c r="D24" s="207"/>
      <c r="E24" s="207">
        <v>456</v>
      </c>
      <c r="F24" s="195" t="s">
        <v>8</v>
      </c>
    </row>
    <row r="25" spans="1:7" x14ac:dyDescent="0.3">
      <c r="A25" s="199" t="s">
        <v>198</v>
      </c>
      <c r="B25" s="192" t="s">
        <v>448</v>
      </c>
      <c r="C25" s="207">
        <v>79.010000000000005</v>
      </c>
      <c r="D25" s="207">
        <v>15.8</v>
      </c>
      <c r="E25" s="211">
        <v>94.81</v>
      </c>
      <c r="F25" s="195" t="s">
        <v>8</v>
      </c>
    </row>
    <row r="26" spans="1:7" x14ac:dyDescent="0.3">
      <c r="A26" s="199" t="s">
        <v>449</v>
      </c>
      <c r="B26" s="212" t="s">
        <v>586</v>
      </c>
      <c r="C26" s="208">
        <v>1875</v>
      </c>
      <c r="D26" s="208"/>
      <c r="E26" s="208">
        <v>1875</v>
      </c>
      <c r="F26" s="195" t="s">
        <v>587</v>
      </c>
    </row>
    <row r="27" spans="1:7" x14ac:dyDescent="0.3">
      <c r="A27" s="199" t="s">
        <v>588</v>
      </c>
      <c r="B27" s="212" t="s">
        <v>589</v>
      </c>
      <c r="C27" s="208">
        <v>35</v>
      </c>
      <c r="D27" s="208">
        <v>7</v>
      </c>
      <c r="E27" s="208">
        <v>42</v>
      </c>
      <c r="F27" s="195">
        <v>108863</v>
      </c>
    </row>
    <row r="28" spans="1:7" x14ac:dyDescent="0.3">
      <c r="A28" s="199" t="s">
        <v>208</v>
      </c>
      <c r="B28" s="212" t="s">
        <v>590</v>
      </c>
      <c r="C28" s="208">
        <v>10</v>
      </c>
      <c r="D28" s="208">
        <v>2</v>
      </c>
      <c r="E28" s="208">
        <v>12</v>
      </c>
      <c r="F28" s="195" t="s">
        <v>8</v>
      </c>
    </row>
    <row r="29" spans="1:7" x14ac:dyDescent="0.3">
      <c r="A29" s="199" t="s">
        <v>141</v>
      </c>
      <c r="B29" s="212" t="s">
        <v>142</v>
      </c>
      <c r="C29" s="208">
        <v>52.35</v>
      </c>
      <c r="D29" s="208"/>
      <c r="E29" s="208">
        <v>52.35</v>
      </c>
      <c r="F29" s="195">
        <v>108864</v>
      </c>
    </row>
    <row r="30" spans="1:7" x14ac:dyDescent="0.3">
      <c r="A30" s="199" t="s">
        <v>452</v>
      </c>
      <c r="B30" s="212" t="s">
        <v>591</v>
      </c>
      <c r="C30" s="208">
        <v>27.99</v>
      </c>
      <c r="D30" s="208">
        <v>5.6</v>
      </c>
      <c r="E30" s="208">
        <v>33.590000000000003</v>
      </c>
      <c r="F30" s="195" t="s">
        <v>131</v>
      </c>
    </row>
    <row r="31" spans="1:7" x14ac:dyDescent="0.3">
      <c r="A31" s="199" t="s">
        <v>592</v>
      </c>
      <c r="B31" s="212" t="s">
        <v>593</v>
      </c>
      <c r="C31" s="208">
        <v>44.5</v>
      </c>
      <c r="D31" s="208"/>
      <c r="E31" s="208">
        <v>44.5</v>
      </c>
      <c r="F31" s="213">
        <v>108865</v>
      </c>
    </row>
    <row r="32" spans="1:7" x14ac:dyDescent="0.3">
      <c r="A32" s="199" t="s">
        <v>146</v>
      </c>
      <c r="B32" s="212" t="s">
        <v>594</v>
      </c>
      <c r="C32" s="208">
        <v>316.64</v>
      </c>
      <c r="D32" s="208">
        <v>63.33</v>
      </c>
      <c r="E32" s="208">
        <v>379.97</v>
      </c>
      <c r="F32" s="213" t="s">
        <v>242</v>
      </c>
    </row>
    <row r="33" spans="1:7" x14ac:dyDescent="0.3">
      <c r="A33" s="199" t="s">
        <v>54</v>
      </c>
      <c r="B33" s="212" t="s">
        <v>595</v>
      </c>
      <c r="C33" s="208">
        <v>50</v>
      </c>
      <c r="D33" s="208"/>
      <c r="E33" s="208">
        <v>50</v>
      </c>
      <c r="F33" s="213">
        <v>108866</v>
      </c>
    </row>
    <row r="34" spans="1:7" x14ac:dyDescent="0.3">
      <c r="A34" s="199" t="s">
        <v>596</v>
      </c>
      <c r="B34" s="212" t="s">
        <v>571</v>
      </c>
      <c r="C34" s="208">
        <v>144.38</v>
      </c>
      <c r="D34" s="208">
        <v>28.88</v>
      </c>
      <c r="E34" s="208">
        <v>173.26</v>
      </c>
      <c r="F34" s="213">
        <v>108867</v>
      </c>
    </row>
    <row r="35" spans="1:7" x14ac:dyDescent="0.3">
      <c r="A35" s="192" t="s">
        <v>228</v>
      </c>
      <c r="B35" s="192" t="s">
        <v>459</v>
      </c>
      <c r="C35" s="194">
        <v>213.08</v>
      </c>
      <c r="D35" s="194">
        <v>10.65</v>
      </c>
      <c r="E35" s="194">
        <v>223.73</v>
      </c>
      <c r="F35" s="213">
        <v>108868</v>
      </c>
    </row>
    <row r="36" spans="1:7" x14ac:dyDescent="0.3">
      <c r="A36" s="214"/>
      <c r="B36" s="215"/>
      <c r="C36" s="206">
        <f>SUM(C24:C35)</f>
        <v>3303.95</v>
      </c>
      <c r="D36" s="206">
        <f>SUM(D24:D35)</f>
        <v>133.26</v>
      </c>
      <c r="E36" s="206">
        <f>SUM(E24:E35)</f>
        <v>3437.2100000000005</v>
      </c>
      <c r="G36" s="202"/>
    </row>
    <row r="37" spans="1:7" x14ac:dyDescent="0.3">
      <c r="A37" s="214"/>
      <c r="B37" s="215"/>
      <c r="C37" s="205"/>
      <c r="D37" s="205"/>
      <c r="E37" s="205"/>
    </row>
    <row r="38" spans="1:7" x14ac:dyDescent="0.3">
      <c r="A38" s="196" t="s">
        <v>597</v>
      </c>
      <c r="C38" s="207"/>
      <c r="D38" s="207"/>
      <c r="E38" s="207"/>
      <c r="G38" s="202"/>
    </row>
    <row r="39" spans="1:7" x14ac:dyDescent="0.3">
      <c r="A39" s="199" t="s">
        <v>6</v>
      </c>
      <c r="B39" s="192" t="s">
        <v>7</v>
      </c>
      <c r="C39" s="207">
        <v>187</v>
      </c>
      <c r="D39" s="207"/>
      <c r="E39" s="207">
        <v>187</v>
      </c>
      <c r="F39" s="195" t="s">
        <v>8</v>
      </c>
      <c r="G39" s="202"/>
    </row>
    <row r="40" spans="1:7" x14ac:dyDescent="0.3">
      <c r="A40" s="199" t="s">
        <v>198</v>
      </c>
      <c r="B40" s="192" t="s">
        <v>448</v>
      </c>
      <c r="C40" s="203">
        <v>79.010000000000005</v>
      </c>
      <c r="D40" s="203">
        <v>15.8</v>
      </c>
      <c r="E40" s="203">
        <v>94.81</v>
      </c>
      <c r="F40" s="195" t="s">
        <v>8</v>
      </c>
      <c r="G40" s="202"/>
    </row>
    <row r="41" spans="1:7" x14ac:dyDescent="0.3">
      <c r="A41" s="192" t="s">
        <v>384</v>
      </c>
      <c r="B41" s="192" t="s">
        <v>514</v>
      </c>
      <c r="C41" s="194">
        <v>520</v>
      </c>
      <c r="D41" s="194">
        <v>104</v>
      </c>
      <c r="E41" s="194">
        <v>624</v>
      </c>
      <c r="F41" s="195">
        <v>108869</v>
      </c>
      <c r="G41" s="202"/>
    </row>
    <row r="42" spans="1:7" x14ac:dyDescent="0.3">
      <c r="A42" s="192" t="s">
        <v>188</v>
      </c>
      <c r="B42" s="192" t="s">
        <v>235</v>
      </c>
      <c r="C42" s="194">
        <v>26</v>
      </c>
      <c r="E42" s="194">
        <v>26</v>
      </c>
      <c r="F42" s="195">
        <v>108871</v>
      </c>
      <c r="G42" s="202"/>
    </row>
    <row r="43" spans="1:7" x14ac:dyDescent="0.3">
      <c r="A43" s="192" t="s">
        <v>598</v>
      </c>
      <c r="B43" s="192" t="s">
        <v>571</v>
      </c>
      <c r="C43" s="194">
        <v>629.28</v>
      </c>
      <c r="D43" s="194">
        <v>125.86</v>
      </c>
      <c r="E43" s="194">
        <v>755.14</v>
      </c>
      <c r="F43" s="195">
        <v>108867</v>
      </c>
      <c r="G43" s="202"/>
    </row>
    <row r="44" spans="1:7" x14ac:dyDescent="0.3">
      <c r="A44" s="192" t="s">
        <v>599</v>
      </c>
      <c r="B44" s="192" t="s">
        <v>600</v>
      </c>
      <c r="C44" s="194">
        <v>495</v>
      </c>
      <c r="D44" s="194">
        <v>99</v>
      </c>
      <c r="E44" s="194">
        <v>594</v>
      </c>
      <c r="F44" s="195">
        <v>108870</v>
      </c>
      <c r="G44" s="202"/>
    </row>
    <row r="45" spans="1:7" x14ac:dyDescent="0.3">
      <c r="A45" s="192" t="s">
        <v>228</v>
      </c>
      <c r="B45" s="192" t="s">
        <v>601</v>
      </c>
      <c r="C45" s="194">
        <v>107.8</v>
      </c>
      <c r="D45" s="194">
        <v>5.39</v>
      </c>
      <c r="E45" s="194">
        <v>113.19</v>
      </c>
      <c r="F45" s="195">
        <v>108868</v>
      </c>
      <c r="G45" s="202"/>
    </row>
    <row r="46" spans="1:7" x14ac:dyDescent="0.3">
      <c r="A46" s="216"/>
      <c r="B46" s="214"/>
      <c r="C46" s="206">
        <f>SUM(C39:C45)</f>
        <v>2044.09</v>
      </c>
      <c r="D46" s="206">
        <f>SUM(D39:D45)</f>
        <v>350.04999999999995</v>
      </c>
      <c r="E46" s="206">
        <f>SUM(E39:E45)</f>
        <v>2394.14</v>
      </c>
      <c r="G46" s="202"/>
    </row>
    <row r="47" spans="1:7" x14ac:dyDescent="0.3">
      <c r="A47" s="216"/>
      <c r="B47" s="214"/>
      <c r="C47" s="205"/>
      <c r="D47" s="205"/>
      <c r="E47" s="205"/>
      <c r="G47" s="202"/>
    </row>
    <row r="48" spans="1:7" x14ac:dyDescent="0.3">
      <c r="A48" s="196" t="s">
        <v>602</v>
      </c>
      <c r="C48" s="205"/>
      <c r="D48" s="205"/>
      <c r="E48" s="205"/>
      <c r="G48" s="202"/>
    </row>
    <row r="49" spans="1:7" x14ac:dyDescent="0.3">
      <c r="A49" s="199" t="s">
        <v>515</v>
      </c>
      <c r="B49" s="192" t="s">
        <v>603</v>
      </c>
      <c r="C49" s="205">
        <v>625.5</v>
      </c>
      <c r="D49" s="205">
        <v>125.1</v>
      </c>
      <c r="E49" s="205">
        <v>750.6</v>
      </c>
      <c r="F49" s="195" t="s">
        <v>604</v>
      </c>
      <c r="G49" s="202"/>
    </row>
    <row r="50" spans="1:7" x14ac:dyDescent="0.3">
      <c r="A50" s="196"/>
      <c r="C50" s="206">
        <f>SUM(C49:C49)</f>
        <v>625.5</v>
      </c>
      <c r="D50" s="206">
        <f>SUM(D49:D49)</f>
        <v>125.1</v>
      </c>
      <c r="E50" s="206">
        <f>SUM(E49:E49)</f>
        <v>750.6</v>
      </c>
      <c r="G50" s="202"/>
    </row>
    <row r="51" spans="1:7" x14ac:dyDescent="0.3">
      <c r="A51" s="199"/>
      <c r="C51" s="205"/>
      <c r="D51" s="205"/>
      <c r="E51" s="205"/>
      <c r="G51" s="202"/>
    </row>
    <row r="52" spans="1:7" x14ac:dyDescent="0.3">
      <c r="A52" s="196" t="s">
        <v>605</v>
      </c>
      <c r="B52" s="199"/>
      <c r="C52" s="207"/>
      <c r="D52" s="207"/>
      <c r="E52" s="207"/>
    </row>
    <row r="53" spans="1:7" x14ac:dyDescent="0.3">
      <c r="A53" s="199" t="s">
        <v>6</v>
      </c>
      <c r="B53" s="199" t="s">
        <v>7</v>
      </c>
      <c r="C53" s="207">
        <v>540</v>
      </c>
      <c r="D53" s="207"/>
      <c r="E53" s="207">
        <v>540</v>
      </c>
      <c r="F53" s="195" t="s">
        <v>8</v>
      </c>
    </row>
    <row r="54" spans="1:7" x14ac:dyDescent="0.3">
      <c r="A54" s="199" t="s">
        <v>198</v>
      </c>
      <c r="B54" s="199" t="s">
        <v>469</v>
      </c>
      <c r="C54" s="207">
        <v>25.57</v>
      </c>
      <c r="D54" s="207">
        <v>5.12</v>
      </c>
      <c r="E54" s="207">
        <v>30.69</v>
      </c>
      <c r="F54" s="195" t="s">
        <v>8</v>
      </c>
    </row>
    <row r="55" spans="1:7" x14ac:dyDescent="0.3">
      <c r="A55" s="199" t="s">
        <v>198</v>
      </c>
      <c r="B55" s="199" t="s">
        <v>469</v>
      </c>
      <c r="C55" s="207">
        <v>46.09</v>
      </c>
      <c r="D55" s="207">
        <v>9.2200000000000006</v>
      </c>
      <c r="E55" s="207">
        <v>55.31</v>
      </c>
      <c r="F55" s="195" t="s">
        <v>8</v>
      </c>
    </row>
    <row r="56" spans="1:7" x14ac:dyDescent="0.3">
      <c r="A56" s="199" t="s">
        <v>80</v>
      </c>
      <c r="B56" s="199" t="s">
        <v>462</v>
      </c>
      <c r="C56" s="207">
        <v>410</v>
      </c>
      <c r="D56" s="207">
        <v>82</v>
      </c>
      <c r="E56" s="207">
        <v>492</v>
      </c>
      <c r="F56" s="195">
        <v>108869</v>
      </c>
      <c r="G56" s="202"/>
    </row>
    <row r="57" spans="1:7" x14ac:dyDescent="0.3">
      <c r="A57" s="199" t="s">
        <v>302</v>
      </c>
      <c r="B57" s="199" t="s">
        <v>470</v>
      </c>
      <c r="C57" s="207">
        <v>7.53</v>
      </c>
      <c r="D57" s="207">
        <v>1.51</v>
      </c>
      <c r="E57" s="207">
        <v>9.0399999999999991</v>
      </c>
      <c r="F57" s="195">
        <v>108859</v>
      </c>
      <c r="G57" s="202"/>
    </row>
    <row r="58" spans="1:7" x14ac:dyDescent="0.3">
      <c r="C58" s="206">
        <f>SUM(C53:C57)</f>
        <v>1029.19</v>
      </c>
      <c r="D58" s="206">
        <f>SUM(D53:D57)</f>
        <v>97.850000000000009</v>
      </c>
      <c r="E58" s="206">
        <f>SUM(E53:E57)</f>
        <v>1127.04</v>
      </c>
      <c r="G58" s="202"/>
    </row>
    <row r="59" spans="1:7" x14ac:dyDescent="0.3">
      <c r="C59" s="205"/>
      <c r="D59" s="205"/>
      <c r="E59" s="205"/>
    </row>
    <row r="60" spans="1:7" x14ac:dyDescent="0.3">
      <c r="A60" s="196" t="s">
        <v>606</v>
      </c>
      <c r="C60" s="207"/>
      <c r="D60" s="207"/>
      <c r="E60" s="207"/>
    </row>
    <row r="61" spans="1:7" x14ac:dyDescent="0.3">
      <c r="A61" s="199" t="s">
        <v>6</v>
      </c>
      <c r="B61" s="192" t="s">
        <v>7</v>
      </c>
      <c r="C61" s="207">
        <v>178</v>
      </c>
      <c r="D61" s="207"/>
      <c r="E61" s="207">
        <v>178</v>
      </c>
      <c r="F61" s="195" t="s">
        <v>8</v>
      </c>
    </row>
    <row r="62" spans="1:7" x14ac:dyDescent="0.3">
      <c r="A62" s="199" t="s">
        <v>6</v>
      </c>
      <c r="B62" s="192" t="s">
        <v>7</v>
      </c>
      <c r="C62" s="207">
        <v>106</v>
      </c>
      <c r="D62" s="207"/>
      <c r="E62" s="207">
        <v>106</v>
      </c>
      <c r="F62" s="195" t="s">
        <v>8</v>
      </c>
    </row>
    <row r="63" spans="1:7" x14ac:dyDescent="0.3">
      <c r="A63" s="199" t="s">
        <v>6</v>
      </c>
      <c r="B63" s="192" t="s">
        <v>7</v>
      </c>
      <c r="C63" s="207">
        <v>293</v>
      </c>
      <c r="D63" s="207"/>
      <c r="E63" s="207">
        <v>293</v>
      </c>
      <c r="F63" s="195" t="s">
        <v>8</v>
      </c>
    </row>
    <row r="64" spans="1:7" x14ac:dyDescent="0.3">
      <c r="A64" s="199" t="s">
        <v>17</v>
      </c>
      <c r="B64" s="192" t="s">
        <v>248</v>
      </c>
      <c r="C64" s="203">
        <v>25.41</v>
      </c>
      <c r="D64" s="203">
        <v>5.08</v>
      </c>
      <c r="E64" s="203">
        <v>30.49</v>
      </c>
      <c r="F64" s="195" t="s">
        <v>8</v>
      </c>
    </row>
    <row r="65" spans="1:7" x14ac:dyDescent="0.3">
      <c r="A65" s="199" t="s">
        <v>171</v>
      </c>
      <c r="B65" s="192" t="s">
        <v>448</v>
      </c>
      <c r="C65" s="203">
        <v>399.12</v>
      </c>
      <c r="D65" s="203">
        <v>79.819999999999993</v>
      </c>
      <c r="E65" s="203">
        <v>478.94</v>
      </c>
      <c r="F65" s="195" t="s">
        <v>8</v>
      </c>
    </row>
    <row r="66" spans="1:7" x14ac:dyDescent="0.3">
      <c r="A66" s="199" t="s">
        <v>607</v>
      </c>
      <c r="B66" s="192" t="s">
        <v>608</v>
      </c>
      <c r="C66" s="203">
        <v>9557</v>
      </c>
      <c r="D66" s="203"/>
      <c r="E66" s="203">
        <v>9557</v>
      </c>
      <c r="F66" s="217" t="s">
        <v>8</v>
      </c>
    </row>
    <row r="67" spans="1:7" x14ac:dyDescent="0.3">
      <c r="A67" s="199" t="s">
        <v>609</v>
      </c>
      <c r="B67" s="192" t="s">
        <v>610</v>
      </c>
      <c r="C67" s="203">
        <v>470</v>
      </c>
      <c r="D67" s="203">
        <v>94</v>
      </c>
      <c r="E67" s="203">
        <v>564</v>
      </c>
      <c r="F67" s="217">
        <v>108872</v>
      </c>
    </row>
    <row r="68" spans="1:7" x14ac:dyDescent="0.3">
      <c r="A68" s="199" t="s">
        <v>611</v>
      </c>
      <c r="B68" s="192" t="s">
        <v>612</v>
      </c>
      <c r="C68" s="203">
        <v>440</v>
      </c>
      <c r="D68" s="203">
        <v>88</v>
      </c>
      <c r="E68" s="203">
        <v>528</v>
      </c>
      <c r="F68" s="217">
        <v>108872</v>
      </c>
    </row>
    <row r="69" spans="1:7" x14ac:dyDescent="0.3">
      <c r="A69" s="199" t="s">
        <v>153</v>
      </c>
      <c r="B69" s="192" t="s">
        <v>613</v>
      </c>
      <c r="C69" s="203">
        <v>30.42</v>
      </c>
      <c r="D69" s="203">
        <v>1.52</v>
      </c>
      <c r="E69" s="203">
        <v>31.94</v>
      </c>
      <c r="F69" s="195">
        <v>108873</v>
      </c>
    </row>
    <row r="70" spans="1:7" x14ac:dyDescent="0.3">
      <c r="A70" s="216"/>
      <c r="B70" s="214"/>
      <c r="C70" s="206">
        <f>SUM(C61:C69)</f>
        <v>11498.95</v>
      </c>
      <c r="D70" s="206">
        <f>SUM(D61:D69)</f>
        <v>268.41999999999996</v>
      </c>
      <c r="E70" s="206">
        <f>SUM(E61:E69)</f>
        <v>11767.37</v>
      </c>
      <c r="G70" s="202"/>
    </row>
    <row r="71" spans="1:7" x14ac:dyDescent="0.3">
      <c r="A71" s="216"/>
      <c r="B71" s="214"/>
      <c r="C71" s="205"/>
      <c r="D71" s="205"/>
      <c r="E71" s="205"/>
      <c r="G71" s="202"/>
    </row>
    <row r="72" spans="1:7" x14ac:dyDescent="0.3">
      <c r="A72" s="218" t="s">
        <v>614</v>
      </c>
      <c r="B72" s="214"/>
      <c r="C72" s="205"/>
      <c r="D72" s="205"/>
      <c r="E72" s="205"/>
      <c r="G72" s="202"/>
    </row>
    <row r="73" spans="1:7" x14ac:dyDescent="0.3">
      <c r="A73" s="216" t="s">
        <v>191</v>
      </c>
      <c r="B73" s="212" t="s">
        <v>192</v>
      </c>
      <c r="C73" s="205">
        <v>313.33</v>
      </c>
      <c r="D73" s="205">
        <v>62.67</v>
      </c>
      <c r="E73" s="205">
        <v>376</v>
      </c>
      <c r="F73" s="195">
        <v>108874</v>
      </c>
    </row>
    <row r="74" spans="1:7" x14ac:dyDescent="0.3">
      <c r="A74" s="216"/>
      <c r="B74" s="214"/>
      <c r="C74" s="206">
        <f>SUM(C73:C73)</f>
        <v>313.33</v>
      </c>
      <c r="D74" s="206">
        <f>SUM(D73:D73)</f>
        <v>62.67</v>
      </c>
      <c r="E74" s="206">
        <f>SUM(E73:E73)</f>
        <v>376</v>
      </c>
    </row>
    <row r="75" spans="1:7" x14ac:dyDescent="0.3">
      <c r="A75" s="196"/>
      <c r="B75" s="215"/>
      <c r="C75" s="205"/>
      <c r="D75" s="205"/>
      <c r="E75" s="205"/>
    </row>
    <row r="76" spans="1:7" x14ac:dyDescent="0.3">
      <c r="A76" s="196" t="s">
        <v>615</v>
      </c>
      <c r="B76" s="215"/>
      <c r="C76" s="205"/>
      <c r="D76" s="205"/>
      <c r="E76" s="205"/>
    </row>
    <row r="77" spans="1:7" ht="31.1" x14ac:dyDescent="0.3">
      <c r="A77" s="199" t="s">
        <v>348</v>
      </c>
      <c r="B77" s="219" t="s">
        <v>616</v>
      </c>
      <c r="C77" s="192">
        <v>210.98</v>
      </c>
      <c r="D77" s="205">
        <v>42.2</v>
      </c>
      <c r="E77" s="205">
        <v>253.18</v>
      </c>
      <c r="F77" s="195">
        <v>108875</v>
      </c>
    </row>
    <row r="78" spans="1:7" ht="31.1" x14ac:dyDescent="0.3">
      <c r="A78" s="199" t="s">
        <v>99</v>
      </c>
      <c r="B78" s="219" t="s">
        <v>617</v>
      </c>
      <c r="C78" s="220">
        <v>100</v>
      </c>
      <c r="D78" s="205">
        <v>20</v>
      </c>
      <c r="E78" s="205">
        <v>120</v>
      </c>
      <c r="F78" s="195">
        <v>108876</v>
      </c>
    </row>
    <row r="79" spans="1:7" x14ac:dyDescent="0.3">
      <c r="A79" s="199" t="s">
        <v>618</v>
      </c>
      <c r="B79" s="199" t="s">
        <v>619</v>
      </c>
      <c r="C79" s="204">
        <v>1000</v>
      </c>
      <c r="D79" s="205"/>
      <c r="E79" s="205">
        <v>1000</v>
      </c>
      <c r="F79" s="195">
        <v>108877</v>
      </c>
    </row>
    <row r="80" spans="1:7" x14ac:dyDescent="0.3">
      <c r="A80" s="196"/>
      <c r="B80" s="199"/>
      <c r="C80" s="221">
        <f>SUM(C77:C79)</f>
        <v>1310.98</v>
      </c>
      <c r="D80" s="206">
        <f>SUM(D77:D79)</f>
        <v>62.2</v>
      </c>
      <c r="E80" s="206">
        <f>SUM(E77:E79)</f>
        <v>1373.18</v>
      </c>
    </row>
    <row r="81" spans="1:6" x14ac:dyDescent="0.3">
      <c r="A81" s="196"/>
      <c r="B81" s="215"/>
      <c r="C81" s="205"/>
      <c r="D81" s="205"/>
      <c r="E81" s="205"/>
    </row>
    <row r="82" spans="1:6" ht="31.1" x14ac:dyDescent="0.3">
      <c r="A82" s="222" t="s">
        <v>620</v>
      </c>
      <c r="B82" s="222"/>
      <c r="C82" s="207"/>
      <c r="D82" s="207"/>
      <c r="E82" s="207"/>
    </row>
    <row r="83" spans="1:6" x14ac:dyDescent="0.3">
      <c r="A83" s="223" t="s">
        <v>102</v>
      </c>
      <c r="B83" s="224" t="s">
        <v>258</v>
      </c>
      <c r="C83" s="207">
        <v>21.65</v>
      </c>
      <c r="D83" s="207">
        <v>4.33</v>
      </c>
      <c r="E83" s="207">
        <v>25.98</v>
      </c>
      <c r="F83" s="195" t="s">
        <v>8</v>
      </c>
    </row>
    <row r="84" spans="1:6" x14ac:dyDescent="0.3">
      <c r="C84" s="206">
        <f>SUM(C83:C83)</f>
        <v>21.65</v>
      </c>
      <c r="D84" s="206">
        <f>SUM(D83:D83)</f>
        <v>4.33</v>
      </c>
      <c r="E84" s="206">
        <f>SUM(E83:E83)</f>
        <v>25.98</v>
      </c>
    </row>
    <row r="85" spans="1:6" x14ac:dyDescent="0.3">
      <c r="C85" s="205"/>
      <c r="D85" s="205"/>
      <c r="E85" s="205"/>
    </row>
    <row r="86" spans="1:6" x14ac:dyDescent="0.3">
      <c r="B86" s="225" t="s">
        <v>112</v>
      </c>
      <c r="C86" s="206">
        <f>C12+C21+C36+C46+C50+C58+C70+C74+C80+C84</f>
        <v>21621.180000000004</v>
      </c>
      <c r="D86" s="206">
        <f>D12+D21+D36+D46+D50+D58+D70+D74+D80+D84</f>
        <v>1262.99</v>
      </c>
      <c r="E86" s="206">
        <f>E12+E21+E36+E46+E50+E58+E70+E74+E80+E84</f>
        <v>22884.170000000002</v>
      </c>
    </row>
    <row r="87" spans="1:6" x14ac:dyDescent="0.3">
      <c r="B87" s="226"/>
      <c r="C87" s="205"/>
      <c r="D87" s="205"/>
      <c r="E87" s="205"/>
    </row>
    <row r="88" spans="1:6" x14ac:dyDescent="0.3">
      <c r="B88" s="226"/>
      <c r="C88" s="205"/>
      <c r="D88" s="205"/>
      <c r="E88" s="205"/>
    </row>
    <row r="89" spans="1:6" x14ac:dyDescent="0.3">
      <c r="A89" s="227"/>
      <c r="B89" s="226"/>
      <c r="C89" s="205"/>
      <c r="D89" s="205"/>
      <c r="E89" s="205"/>
    </row>
    <row r="90" spans="1:6" x14ac:dyDescent="0.3">
      <c r="A90" s="199"/>
      <c r="C90" s="208"/>
    </row>
    <row r="91" spans="1:6" x14ac:dyDescent="0.3">
      <c r="A91" s="228"/>
      <c r="C91" s="208"/>
    </row>
    <row r="92" spans="1:6" x14ac:dyDescent="0.3">
      <c r="A92" s="227"/>
      <c r="B92" s="229"/>
      <c r="C92" s="208"/>
    </row>
    <row r="93" spans="1:6" x14ac:dyDescent="0.3">
      <c r="A93" s="227"/>
      <c r="B93" s="229"/>
      <c r="C93" s="208"/>
    </row>
    <row r="94" spans="1:6" x14ac:dyDescent="0.3">
      <c r="A94" s="227"/>
      <c r="B94" s="229"/>
      <c r="C94" s="208"/>
    </row>
    <row r="95" spans="1:6" x14ac:dyDescent="0.3">
      <c r="A95" s="227"/>
      <c r="B95" s="229"/>
      <c r="C95" s="208"/>
    </row>
    <row r="96" spans="1:6" x14ac:dyDescent="0.3">
      <c r="A96" s="227"/>
      <c r="B96" s="229"/>
      <c r="C96" s="208"/>
    </row>
    <row r="97" spans="1:1" x14ac:dyDescent="0.3">
      <c r="A97" s="230"/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14" sqref="B14"/>
    </sheetView>
  </sheetViews>
  <sheetFormatPr defaultRowHeight="15.55" x14ac:dyDescent="0.3"/>
  <cols>
    <col min="1" max="1" width="30.3984375" style="192" customWidth="1"/>
    <col min="2" max="2" width="38.296875" style="192" customWidth="1"/>
    <col min="3" max="3" width="14.59765625" style="194" bestFit="1" customWidth="1"/>
    <col min="4" max="4" width="12.09765625" style="194" bestFit="1" customWidth="1"/>
    <col min="5" max="5" width="14.59765625" style="194" bestFit="1" customWidth="1"/>
    <col min="6" max="6" width="12.59765625" style="195" bestFit="1" customWidth="1"/>
    <col min="7" max="7" width="17.296875" style="191" customWidth="1"/>
    <col min="8" max="8" width="3.09765625" style="192" customWidth="1"/>
    <col min="9" max="255" width="9.09765625" style="192"/>
    <col min="256" max="256" width="4.3984375" style="192" customWidth="1"/>
    <col min="257" max="257" width="30.3984375" style="192" customWidth="1"/>
    <col min="258" max="258" width="38.296875" style="192" customWidth="1"/>
    <col min="259" max="259" width="14.59765625" style="192" bestFit="1" customWidth="1"/>
    <col min="260" max="260" width="12.09765625" style="192" bestFit="1" customWidth="1"/>
    <col min="261" max="261" width="14.59765625" style="192" bestFit="1" customWidth="1"/>
    <col min="262" max="262" width="12.59765625" style="192" bestFit="1" customWidth="1"/>
    <col min="263" max="263" width="17.296875" style="192" customWidth="1"/>
    <col min="264" max="264" width="3.09765625" style="192" customWidth="1"/>
    <col min="265" max="511" width="9.09765625" style="192"/>
    <col min="512" max="512" width="4.3984375" style="192" customWidth="1"/>
    <col min="513" max="513" width="30.3984375" style="192" customWidth="1"/>
    <col min="514" max="514" width="38.296875" style="192" customWidth="1"/>
    <col min="515" max="515" width="14.59765625" style="192" bestFit="1" customWidth="1"/>
    <col min="516" max="516" width="12.09765625" style="192" bestFit="1" customWidth="1"/>
    <col min="517" max="517" width="14.59765625" style="192" bestFit="1" customWidth="1"/>
    <col min="518" max="518" width="12.59765625" style="192" bestFit="1" customWidth="1"/>
    <col min="519" max="519" width="17.296875" style="192" customWidth="1"/>
    <col min="520" max="520" width="3.09765625" style="192" customWidth="1"/>
    <col min="521" max="767" width="9.09765625" style="192"/>
    <col min="768" max="768" width="4.3984375" style="192" customWidth="1"/>
    <col min="769" max="769" width="30.3984375" style="192" customWidth="1"/>
    <col min="770" max="770" width="38.296875" style="192" customWidth="1"/>
    <col min="771" max="771" width="14.59765625" style="192" bestFit="1" customWidth="1"/>
    <col min="772" max="772" width="12.09765625" style="192" bestFit="1" customWidth="1"/>
    <col min="773" max="773" width="14.59765625" style="192" bestFit="1" customWidth="1"/>
    <col min="774" max="774" width="12.59765625" style="192" bestFit="1" customWidth="1"/>
    <col min="775" max="775" width="17.296875" style="192" customWidth="1"/>
    <col min="776" max="776" width="3.09765625" style="192" customWidth="1"/>
    <col min="777" max="1023" width="9.09765625" style="192"/>
    <col min="1024" max="1024" width="4.3984375" style="192" customWidth="1"/>
    <col min="1025" max="1025" width="30.3984375" style="192" customWidth="1"/>
    <col min="1026" max="1026" width="38.296875" style="192" customWidth="1"/>
    <col min="1027" max="1027" width="14.59765625" style="192" bestFit="1" customWidth="1"/>
    <col min="1028" max="1028" width="12.09765625" style="192" bestFit="1" customWidth="1"/>
    <col min="1029" max="1029" width="14.59765625" style="192" bestFit="1" customWidth="1"/>
    <col min="1030" max="1030" width="12.59765625" style="192" bestFit="1" customWidth="1"/>
    <col min="1031" max="1031" width="17.296875" style="192" customWidth="1"/>
    <col min="1032" max="1032" width="3.09765625" style="192" customWidth="1"/>
    <col min="1033" max="1279" width="9.09765625" style="192"/>
    <col min="1280" max="1280" width="4.3984375" style="192" customWidth="1"/>
    <col min="1281" max="1281" width="30.3984375" style="192" customWidth="1"/>
    <col min="1282" max="1282" width="38.296875" style="192" customWidth="1"/>
    <col min="1283" max="1283" width="14.59765625" style="192" bestFit="1" customWidth="1"/>
    <col min="1284" max="1284" width="12.09765625" style="192" bestFit="1" customWidth="1"/>
    <col min="1285" max="1285" width="14.59765625" style="192" bestFit="1" customWidth="1"/>
    <col min="1286" max="1286" width="12.59765625" style="192" bestFit="1" customWidth="1"/>
    <col min="1287" max="1287" width="17.296875" style="192" customWidth="1"/>
    <col min="1288" max="1288" width="3.09765625" style="192" customWidth="1"/>
    <col min="1289" max="1535" width="9.09765625" style="192"/>
    <col min="1536" max="1536" width="4.3984375" style="192" customWidth="1"/>
    <col min="1537" max="1537" width="30.3984375" style="192" customWidth="1"/>
    <col min="1538" max="1538" width="38.296875" style="192" customWidth="1"/>
    <col min="1539" max="1539" width="14.59765625" style="192" bestFit="1" customWidth="1"/>
    <col min="1540" max="1540" width="12.09765625" style="192" bestFit="1" customWidth="1"/>
    <col min="1541" max="1541" width="14.59765625" style="192" bestFit="1" customWidth="1"/>
    <col min="1542" max="1542" width="12.59765625" style="192" bestFit="1" customWidth="1"/>
    <col min="1543" max="1543" width="17.296875" style="192" customWidth="1"/>
    <col min="1544" max="1544" width="3.09765625" style="192" customWidth="1"/>
    <col min="1545" max="1791" width="9.09765625" style="192"/>
    <col min="1792" max="1792" width="4.3984375" style="192" customWidth="1"/>
    <col min="1793" max="1793" width="30.3984375" style="192" customWidth="1"/>
    <col min="1794" max="1794" width="38.296875" style="192" customWidth="1"/>
    <col min="1795" max="1795" width="14.59765625" style="192" bestFit="1" customWidth="1"/>
    <col min="1796" max="1796" width="12.09765625" style="192" bestFit="1" customWidth="1"/>
    <col min="1797" max="1797" width="14.59765625" style="192" bestFit="1" customWidth="1"/>
    <col min="1798" max="1798" width="12.59765625" style="192" bestFit="1" customWidth="1"/>
    <col min="1799" max="1799" width="17.296875" style="192" customWidth="1"/>
    <col min="1800" max="1800" width="3.09765625" style="192" customWidth="1"/>
    <col min="1801" max="2047" width="9.09765625" style="192"/>
    <col min="2048" max="2048" width="4.3984375" style="192" customWidth="1"/>
    <col min="2049" max="2049" width="30.3984375" style="192" customWidth="1"/>
    <col min="2050" max="2050" width="38.296875" style="192" customWidth="1"/>
    <col min="2051" max="2051" width="14.59765625" style="192" bestFit="1" customWidth="1"/>
    <col min="2052" max="2052" width="12.09765625" style="192" bestFit="1" customWidth="1"/>
    <col min="2053" max="2053" width="14.59765625" style="192" bestFit="1" customWidth="1"/>
    <col min="2054" max="2054" width="12.59765625" style="192" bestFit="1" customWidth="1"/>
    <col min="2055" max="2055" width="17.296875" style="192" customWidth="1"/>
    <col min="2056" max="2056" width="3.09765625" style="192" customWidth="1"/>
    <col min="2057" max="2303" width="9.09765625" style="192"/>
    <col min="2304" max="2304" width="4.3984375" style="192" customWidth="1"/>
    <col min="2305" max="2305" width="30.3984375" style="192" customWidth="1"/>
    <col min="2306" max="2306" width="38.296875" style="192" customWidth="1"/>
    <col min="2307" max="2307" width="14.59765625" style="192" bestFit="1" customWidth="1"/>
    <col min="2308" max="2308" width="12.09765625" style="192" bestFit="1" customWidth="1"/>
    <col min="2309" max="2309" width="14.59765625" style="192" bestFit="1" customWidth="1"/>
    <col min="2310" max="2310" width="12.59765625" style="192" bestFit="1" customWidth="1"/>
    <col min="2311" max="2311" width="17.296875" style="192" customWidth="1"/>
    <col min="2312" max="2312" width="3.09765625" style="192" customWidth="1"/>
    <col min="2313" max="2559" width="9.09765625" style="192"/>
    <col min="2560" max="2560" width="4.3984375" style="192" customWidth="1"/>
    <col min="2561" max="2561" width="30.3984375" style="192" customWidth="1"/>
    <col min="2562" max="2562" width="38.296875" style="192" customWidth="1"/>
    <col min="2563" max="2563" width="14.59765625" style="192" bestFit="1" customWidth="1"/>
    <col min="2564" max="2564" width="12.09765625" style="192" bestFit="1" customWidth="1"/>
    <col min="2565" max="2565" width="14.59765625" style="192" bestFit="1" customWidth="1"/>
    <col min="2566" max="2566" width="12.59765625" style="192" bestFit="1" customWidth="1"/>
    <col min="2567" max="2567" width="17.296875" style="192" customWidth="1"/>
    <col min="2568" max="2568" width="3.09765625" style="192" customWidth="1"/>
    <col min="2569" max="2815" width="9.09765625" style="192"/>
    <col min="2816" max="2816" width="4.3984375" style="192" customWidth="1"/>
    <col min="2817" max="2817" width="30.3984375" style="192" customWidth="1"/>
    <col min="2818" max="2818" width="38.296875" style="192" customWidth="1"/>
    <col min="2819" max="2819" width="14.59765625" style="192" bestFit="1" customWidth="1"/>
    <col min="2820" max="2820" width="12.09765625" style="192" bestFit="1" customWidth="1"/>
    <col min="2821" max="2821" width="14.59765625" style="192" bestFit="1" customWidth="1"/>
    <col min="2822" max="2822" width="12.59765625" style="192" bestFit="1" customWidth="1"/>
    <col min="2823" max="2823" width="17.296875" style="192" customWidth="1"/>
    <col min="2824" max="2824" width="3.09765625" style="192" customWidth="1"/>
    <col min="2825" max="3071" width="9.09765625" style="192"/>
    <col min="3072" max="3072" width="4.3984375" style="192" customWidth="1"/>
    <col min="3073" max="3073" width="30.3984375" style="192" customWidth="1"/>
    <col min="3074" max="3074" width="38.296875" style="192" customWidth="1"/>
    <col min="3075" max="3075" width="14.59765625" style="192" bestFit="1" customWidth="1"/>
    <col min="3076" max="3076" width="12.09765625" style="192" bestFit="1" customWidth="1"/>
    <col min="3077" max="3077" width="14.59765625" style="192" bestFit="1" customWidth="1"/>
    <col min="3078" max="3078" width="12.59765625" style="192" bestFit="1" customWidth="1"/>
    <col min="3079" max="3079" width="17.296875" style="192" customWidth="1"/>
    <col min="3080" max="3080" width="3.09765625" style="192" customWidth="1"/>
    <col min="3081" max="3327" width="9.09765625" style="192"/>
    <col min="3328" max="3328" width="4.3984375" style="192" customWidth="1"/>
    <col min="3329" max="3329" width="30.3984375" style="192" customWidth="1"/>
    <col min="3330" max="3330" width="38.296875" style="192" customWidth="1"/>
    <col min="3331" max="3331" width="14.59765625" style="192" bestFit="1" customWidth="1"/>
    <col min="3332" max="3332" width="12.09765625" style="192" bestFit="1" customWidth="1"/>
    <col min="3333" max="3333" width="14.59765625" style="192" bestFit="1" customWidth="1"/>
    <col min="3334" max="3334" width="12.59765625" style="192" bestFit="1" customWidth="1"/>
    <col min="3335" max="3335" width="17.296875" style="192" customWidth="1"/>
    <col min="3336" max="3336" width="3.09765625" style="192" customWidth="1"/>
    <col min="3337" max="3583" width="9.09765625" style="192"/>
    <col min="3584" max="3584" width="4.3984375" style="192" customWidth="1"/>
    <col min="3585" max="3585" width="30.3984375" style="192" customWidth="1"/>
    <col min="3586" max="3586" width="38.296875" style="192" customWidth="1"/>
    <col min="3587" max="3587" width="14.59765625" style="192" bestFit="1" customWidth="1"/>
    <col min="3588" max="3588" width="12.09765625" style="192" bestFit="1" customWidth="1"/>
    <col min="3589" max="3589" width="14.59765625" style="192" bestFit="1" customWidth="1"/>
    <col min="3590" max="3590" width="12.59765625" style="192" bestFit="1" customWidth="1"/>
    <col min="3591" max="3591" width="17.296875" style="192" customWidth="1"/>
    <col min="3592" max="3592" width="3.09765625" style="192" customWidth="1"/>
    <col min="3593" max="3839" width="9.09765625" style="192"/>
    <col min="3840" max="3840" width="4.3984375" style="192" customWidth="1"/>
    <col min="3841" max="3841" width="30.3984375" style="192" customWidth="1"/>
    <col min="3842" max="3842" width="38.296875" style="192" customWidth="1"/>
    <col min="3843" max="3843" width="14.59765625" style="192" bestFit="1" customWidth="1"/>
    <col min="3844" max="3844" width="12.09765625" style="192" bestFit="1" customWidth="1"/>
    <col min="3845" max="3845" width="14.59765625" style="192" bestFit="1" customWidth="1"/>
    <col min="3846" max="3846" width="12.59765625" style="192" bestFit="1" customWidth="1"/>
    <col min="3847" max="3847" width="17.296875" style="192" customWidth="1"/>
    <col min="3848" max="3848" width="3.09765625" style="192" customWidth="1"/>
    <col min="3849" max="4095" width="9.09765625" style="192"/>
    <col min="4096" max="4096" width="4.3984375" style="192" customWidth="1"/>
    <col min="4097" max="4097" width="30.3984375" style="192" customWidth="1"/>
    <col min="4098" max="4098" width="38.296875" style="192" customWidth="1"/>
    <col min="4099" max="4099" width="14.59765625" style="192" bestFit="1" customWidth="1"/>
    <col min="4100" max="4100" width="12.09765625" style="192" bestFit="1" customWidth="1"/>
    <col min="4101" max="4101" width="14.59765625" style="192" bestFit="1" customWidth="1"/>
    <col min="4102" max="4102" width="12.59765625" style="192" bestFit="1" customWidth="1"/>
    <col min="4103" max="4103" width="17.296875" style="192" customWidth="1"/>
    <col min="4104" max="4104" width="3.09765625" style="192" customWidth="1"/>
    <col min="4105" max="4351" width="9.09765625" style="192"/>
    <col min="4352" max="4352" width="4.3984375" style="192" customWidth="1"/>
    <col min="4353" max="4353" width="30.3984375" style="192" customWidth="1"/>
    <col min="4354" max="4354" width="38.296875" style="192" customWidth="1"/>
    <col min="4355" max="4355" width="14.59765625" style="192" bestFit="1" customWidth="1"/>
    <col min="4356" max="4356" width="12.09765625" style="192" bestFit="1" customWidth="1"/>
    <col min="4357" max="4357" width="14.59765625" style="192" bestFit="1" customWidth="1"/>
    <col min="4358" max="4358" width="12.59765625" style="192" bestFit="1" customWidth="1"/>
    <col min="4359" max="4359" width="17.296875" style="192" customWidth="1"/>
    <col min="4360" max="4360" width="3.09765625" style="192" customWidth="1"/>
    <col min="4361" max="4607" width="9.09765625" style="192"/>
    <col min="4608" max="4608" width="4.3984375" style="192" customWidth="1"/>
    <col min="4609" max="4609" width="30.3984375" style="192" customWidth="1"/>
    <col min="4610" max="4610" width="38.296875" style="192" customWidth="1"/>
    <col min="4611" max="4611" width="14.59765625" style="192" bestFit="1" customWidth="1"/>
    <col min="4612" max="4612" width="12.09765625" style="192" bestFit="1" customWidth="1"/>
    <col min="4613" max="4613" width="14.59765625" style="192" bestFit="1" customWidth="1"/>
    <col min="4614" max="4614" width="12.59765625" style="192" bestFit="1" customWidth="1"/>
    <col min="4615" max="4615" width="17.296875" style="192" customWidth="1"/>
    <col min="4616" max="4616" width="3.09765625" style="192" customWidth="1"/>
    <col min="4617" max="4863" width="9.09765625" style="192"/>
    <col min="4864" max="4864" width="4.3984375" style="192" customWidth="1"/>
    <col min="4865" max="4865" width="30.3984375" style="192" customWidth="1"/>
    <col min="4866" max="4866" width="38.296875" style="192" customWidth="1"/>
    <col min="4867" max="4867" width="14.59765625" style="192" bestFit="1" customWidth="1"/>
    <col min="4868" max="4868" width="12.09765625" style="192" bestFit="1" customWidth="1"/>
    <col min="4869" max="4869" width="14.59765625" style="192" bestFit="1" customWidth="1"/>
    <col min="4870" max="4870" width="12.59765625" style="192" bestFit="1" customWidth="1"/>
    <col min="4871" max="4871" width="17.296875" style="192" customWidth="1"/>
    <col min="4872" max="4872" width="3.09765625" style="192" customWidth="1"/>
    <col min="4873" max="5119" width="9.09765625" style="192"/>
    <col min="5120" max="5120" width="4.3984375" style="192" customWidth="1"/>
    <col min="5121" max="5121" width="30.3984375" style="192" customWidth="1"/>
    <col min="5122" max="5122" width="38.296875" style="192" customWidth="1"/>
    <col min="5123" max="5123" width="14.59765625" style="192" bestFit="1" customWidth="1"/>
    <col min="5124" max="5124" width="12.09765625" style="192" bestFit="1" customWidth="1"/>
    <col min="5125" max="5125" width="14.59765625" style="192" bestFit="1" customWidth="1"/>
    <col min="5126" max="5126" width="12.59765625" style="192" bestFit="1" customWidth="1"/>
    <col min="5127" max="5127" width="17.296875" style="192" customWidth="1"/>
    <col min="5128" max="5128" width="3.09765625" style="192" customWidth="1"/>
    <col min="5129" max="5375" width="9.09765625" style="192"/>
    <col min="5376" max="5376" width="4.3984375" style="192" customWidth="1"/>
    <col min="5377" max="5377" width="30.3984375" style="192" customWidth="1"/>
    <col min="5378" max="5378" width="38.296875" style="192" customWidth="1"/>
    <col min="5379" max="5379" width="14.59765625" style="192" bestFit="1" customWidth="1"/>
    <col min="5380" max="5380" width="12.09765625" style="192" bestFit="1" customWidth="1"/>
    <col min="5381" max="5381" width="14.59765625" style="192" bestFit="1" customWidth="1"/>
    <col min="5382" max="5382" width="12.59765625" style="192" bestFit="1" customWidth="1"/>
    <col min="5383" max="5383" width="17.296875" style="192" customWidth="1"/>
    <col min="5384" max="5384" width="3.09765625" style="192" customWidth="1"/>
    <col min="5385" max="5631" width="9.09765625" style="192"/>
    <col min="5632" max="5632" width="4.3984375" style="192" customWidth="1"/>
    <col min="5633" max="5633" width="30.3984375" style="192" customWidth="1"/>
    <col min="5634" max="5634" width="38.296875" style="192" customWidth="1"/>
    <col min="5635" max="5635" width="14.59765625" style="192" bestFit="1" customWidth="1"/>
    <col min="5636" max="5636" width="12.09765625" style="192" bestFit="1" customWidth="1"/>
    <col min="5637" max="5637" width="14.59765625" style="192" bestFit="1" customWidth="1"/>
    <col min="5638" max="5638" width="12.59765625" style="192" bestFit="1" customWidth="1"/>
    <col min="5639" max="5639" width="17.296875" style="192" customWidth="1"/>
    <col min="5640" max="5640" width="3.09765625" style="192" customWidth="1"/>
    <col min="5641" max="5887" width="9.09765625" style="192"/>
    <col min="5888" max="5888" width="4.3984375" style="192" customWidth="1"/>
    <col min="5889" max="5889" width="30.3984375" style="192" customWidth="1"/>
    <col min="5890" max="5890" width="38.296875" style="192" customWidth="1"/>
    <col min="5891" max="5891" width="14.59765625" style="192" bestFit="1" customWidth="1"/>
    <col min="5892" max="5892" width="12.09765625" style="192" bestFit="1" customWidth="1"/>
    <col min="5893" max="5893" width="14.59765625" style="192" bestFit="1" customWidth="1"/>
    <col min="5894" max="5894" width="12.59765625" style="192" bestFit="1" customWidth="1"/>
    <col min="5895" max="5895" width="17.296875" style="192" customWidth="1"/>
    <col min="5896" max="5896" width="3.09765625" style="192" customWidth="1"/>
    <col min="5897" max="6143" width="9.09765625" style="192"/>
    <col min="6144" max="6144" width="4.3984375" style="192" customWidth="1"/>
    <col min="6145" max="6145" width="30.3984375" style="192" customWidth="1"/>
    <col min="6146" max="6146" width="38.296875" style="192" customWidth="1"/>
    <col min="6147" max="6147" width="14.59765625" style="192" bestFit="1" customWidth="1"/>
    <col min="6148" max="6148" width="12.09765625" style="192" bestFit="1" customWidth="1"/>
    <col min="6149" max="6149" width="14.59765625" style="192" bestFit="1" customWidth="1"/>
    <col min="6150" max="6150" width="12.59765625" style="192" bestFit="1" customWidth="1"/>
    <col min="6151" max="6151" width="17.296875" style="192" customWidth="1"/>
    <col min="6152" max="6152" width="3.09765625" style="192" customWidth="1"/>
    <col min="6153" max="6399" width="9.09765625" style="192"/>
    <col min="6400" max="6400" width="4.3984375" style="192" customWidth="1"/>
    <col min="6401" max="6401" width="30.3984375" style="192" customWidth="1"/>
    <col min="6402" max="6402" width="38.296875" style="192" customWidth="1"/>
    <col min="6403" max="6403" width="14.59765625" style="192" bestFit="1" customWidth="1"/>
    <col min="6404" max="6404" width="12.09765625" style="192" bestFit="1" customWidth="1"/>
    <col min="6405" max="6405" width="14.59765625" style="192" bestFit="1" customWidth="1"/>
    <col min="6406" max="6406" width="12.59765625" style="192" bestFit="1" customWidth="1"/>
    <col min="6407" max="6407" width="17.296875" style="192" customWidth="1"/>
    <col min="6408" max="6408" width="3.09765625" style="192" customWidth="1"/>
    <col min="6409" max="6655" width="9.09765625" style="192"/>
    <col min="6656" max="6656" width="4.3984375" style="192" customWidth="1"/>
    <col min="6657" max="6657" width="30.3984375" style="192" customWidth="1"/>
    <col min="6658" max="6658" width="38.296875" style="192" customWidth="1"/>
    <col min="6659" max="6659" width="14.59765625" style="192" bestFit="1" customWidth="1"/>
    <col min="6660" max="6660" width="12.09765625" style="192" bestFit="1" customWidth="1"/>
    <col min="6661" max="6661" width="14.59765625" style="192" bestFit="1" customWidth="1"/>
    <col min="6662" max="6662" width="12.59765625" style="192" bestFit="1" customWidth="1"/>
    <col min="6663" max="6663" width="17.296875" style="192" customWidth="1"/>
    <col min="6664" max="6664" width="3.09765625" style="192" customWidth="1"/>
    <col min="6665" max="6911" width="9.09765625" style="192"/>
    <col min="6912" max="6912" width="4.3984375" style="192" customWidth="1"/>
    <col min="6913" max="6913" width="30.3984375" style="192" customWidth="1"/>
    <col min="6914" max="6914" width="38.296875" style="192" customWidth="1"/>
    <col min="6915" max="6915" width="14.59765625" style="192" bestFit="1" customWidth="1"/>
    <col min="6916" max="6916" width="12.09765625" style="192" bestFit="1" customWidth="1"/>
    <col min="6917" max="6917" width="14.59765625" style="192" bestFit="1" customWidth="1"/>
    <col min="6918" max="6918" width="12.59765625" style="192" bestFit="1" customWidth="1"/>
    <col min="6919" max="6919" width="17.296875" style="192" customWidth="1"/>
    <col min="6920" max="6920" width="3.09765625" style="192" customWidth="1"/>
    <col min="6921" max="7167" width="9.09765625" style="192"/>
    <col min="7168" max="7168" width="4.3984375" style="192" customWidth="1"/>
    <col min="7169" max="7169" width="30.3984375" style="192" customWidth="1"/>
    <col min="7170" max="7170" width="38.296875" style="192" customWidth="1"/>
    <col min="7171" max="7171" width="14.59765625" style="192" bestFit="1" customWidth="1"/>
    <col min="7172" max="7172" width="12.09765625" style="192" bestFit="1" customWidth="1"/>
    <col min="7173" max="7173" width="14.59765625" style="192" bestFit="1" customWidth="1"/>
    <col min="7174" max="7174" width="12.59765625" style="192" bestFit="1" customWidth="1"/>
    <col min="7175" max="7175" width="17.296875" style="192" customWidth="1"/>
    <col min="7176" max="7176" width="3.09765625" style="192" customWidth="1"/>
    <col min="7177" max="7423" width="9.09765625" style="192"/>
    <col min="7424" max="7424" width="4.3984375" style="192" customWidth="1"/>
    <col min="7425" max="7425" width="30.3984375" style="192" customWidth="1"/>
    <col min="7426" max="7426" width="38.296875" style="192" customWidth="1"/>
    <col min="7427" max="7427" width="14.59765625" style="192" bestFit="1" customWidth="1"/>
    <col min="7428" max="7428" width="12.09765625" style="192" bestFit="1" customWidth="1"/>
    <col min="7429" max="7429" width="14.59765625" style="192" bestFit="1" customWidth="1"/>
    <col min="7430" max="7430" width="12.59765625" style="192" bestFit="1" customWidth="1"/>
    <col min="7431" max="7431" width="17.296875" style="192" customWidth="1"/>
    <col min="7432" max="7432" width="3.09765625" style="192" customWidth="1"/>
    <col min="7433" max="7679" width="9.09765625" style="192"/>
    <col min="7680" max="7680" width="4.3984375" style="192" customWidth="1"/>
    <col min="7681" max="7681" width="30.3984375" style="192" customWidth="1"/>
    <col min="7682" max="7682" width="38.296875" style="192" customWidth="1"/>
    <col min="7683" max="7683" width="14.59765625" style="192" bestFit="1" customWidth="1"/>
    <col min="7684" max="7684" width="12.09765625" style="192" bestFit="1" customWidth="1"/>
    <col min="7685" max="7685" width="14.59765625" style="192" bestFit="1" customWidth="1"/>
    <col min="7686" max="7686" width="12.59765625" style="192" bestFit="1" customWidth="1"/>
    <col min="7687" max="7687" width="17.296875" style="192" customWidth="1"/>
    <col min="7688" max="7688" width="3.09765625" style="192" customWidth="1"/>
    <col min="7689" max="7935" width="9.09765625" style="192"/>
    <col min="7936" max="7936" width="4.3984375" style="192" customWidth="1"/>
    <col min="7937" max="7937" width="30.3984375" style="192" customWidth="1"/>
    <col min="7938" max="7938" width="38.296875" style="192" customWidth="1"/>
    <col min="7939" max="7939" width="14.59765625" style="192" bestFit="1" customWidth="1"/>
    <col min="7940" max="7940" width="12.09765625" style="192" bestFit="1" customWidth="1"/>
    <col min="7941" max="7941" width="14.59765625" style="192" bestFit="1" customWidth="1"/>
    <col min="7942" max="7942" width="12.59765625" style="192" bestFit="1" customWidth="1"/>
    <col min="7943" max="7943" width="17.296875" style="192" customWidth="1"/>
    <col min="7944" max="7944" width="3.09765625" style="192" customWidth="1"/>
    <col min="7945" max="8191" width="9.09765625" style="192"/>
    <col min="8192" max="8192" width="4.3984375" style="192" customWidth="1"/>
    <col min="8193" max="8193" width="30.3984375" style="192" customWidth="1"/>
    <col min="8194" max="8194" width="38.296875" style="192" customWidth="1"/>
    <col min="8195" max="8195" width="14.59765625" style="192" bestFit="1" customWidth="1"/>
    <col min="8196" max="8196" width="12.09765625" style="192" bestFit="1" customWidth="1"/>
    <col min="8197" max="8197" width="14.59765625" style="192" bestFit="1" customWidth="1"/>
    <col min="8198" max="8198" width="12.59765625" style="192" bestFit="1" customWidth="1"/>
    <col min="8199" max="8199" width="17.296875" style="192" customWidth="1"/>
    <col min="8200" max="8200" width="3.09765625" style="192" customWidth="1"/>
    <col min="8201" max="8447" width="9.09765625" style="192"/>
    <col min="8448" max="8448" width="4.3984375" style="192" customWidth="1"/>
    <col min="8449" max="8449" width="30.3984375" style="192" customWidth="1"/>
    <col min="8450" max="8450" width="38.296875" style="192" customWidth="1"/>
    <col min="8451" max="8451" width="14.59765625" style="192" bestFit="1" customWidth="1"/>
    <col min="8452" max="8452" width="12.09765625" style="192" bestFit="1" customWidth="1"/>
    <col min="8453" max="8453" width="14.59765625" style="192" bestFit="1" customWidth="1"/>
    <col min="8454" max="8454" width="12.59765625" style="192" bestFit="1" customWidth="1"/>
    <col min="8455" max="8455" width="17.296875" style="192" customWidth="1"/>
    <col min="8456" max="8456" width="3.09765625" style="192" customWidth="1"/>
    <col min="8457" max="8703" width="9.09765625" style="192"/>
    <col min="8704" max="8704" width="4.3984375" style="192" customWidth="1"/>
    <col min="8705" max="8705" width="30.3984375" style="192" customWidth="1"/>
    <col min="8706" max="8706" width="38.296875" style="192" customWidth="1"/>
    <col min="8707" max="8707" width="14.59765625" style="192" bestFit="1" customWidth="1"/>
    <col min="8708" max="8708" width="12.09765625" style="192" bestFit="1" customWidth="1"/>
    <col min="8709" max="8709" width="14.59765625" style="192" bestFit="1" customWidth="1"/>
    <col min="8710" max="8710" width="12.59765625" style="192" bestFit="1" customWidth="1"/>
    <col min="8711" max="8711" width="17.296875" style="192" customWidth="1"/>
    <col min="8712" max="8712" width="3.09765625" style="192" customWidth="1"/>
    <col min="8713" max="8959" width="9.09765625" style="192"/>
    <col min="8960" max="8960" width="4.3984375" style="192" customWidth="1"/>
    <col min="8961" max="8961" width="30.3984375" style="192" customWidth="1"/>
    <col min="8962" max="8962" width="38.296875" style="192" customWidth="1"/>
    <col min="8963" max="8963" width="14.59765625" style="192" bestFit="1" customWidth="1"/>
    <col min="8964" max="8964" width="12.09765625" style="192" bestFit="1" customWidth="1"/>
    <col min="8965" max="8965" width="14.59765625" style="192" bestFit="1" customWidth="1"/>
    <col min="8966" max="8966" width="12.59765625" style="192" bestFit="1" customWidth="1"/>
    <col min="8967" max="8967" width="17.296875" style="192" customWidth="1"/>
    <col min="8968" max="8968" width="3.09765625" style="192" customWidth="1"/>
    <col min="8969" max="9215" width="9.09765625" style="192"/>
    <col min="9216" max="9216" width="4.3984375" style="192" customWidth="1"/>
    <col min="9217" max="9217" width="30.3984375" style="192" customWidth="1"/>
    <col min="9218" max="9218" width="38.296875" style="192" customWidth="1"/>
    <col min="9219" max="9219" width="14.59765625" style="192" bestFit="1" customWidth="1"/>
    <col min="9220" max="9220" width="12.09765625" style="192" bestFit="1" customWidth="1"/>
    <col min="9221" max="9221" width="14.59765625" style="192" bestFit="1" customWidth="1"/>
    <col min="9222" max="9222" width="12.59765625" style="192" bestFit="1" customWidth="1"/>
    <col min="9223" max="9223" width="17.296875" style="192" customWidth="1"/>
    <col min="9224" max="9224" width="3.09765625" style="192" customWidth="1"/>
    <col min="9225" max="9471" width="9.09765625" style="192"/>
    <col min="9472" max="9472" width="4.3984375" style="192" customWidth="1"/>
    <col min="9473" max="9473" width="30.3984375" style="192" customWidth="1"/>
    <col min="9474" max="9474" width="38.296875" style="192" customWidth="1"/>
    <col min="9475" max="9475" width="14.59765625" style="192" bestFit="1" customWidth="1"/>
    <col min="9476" max="9476" width="12.09765625" style="192" bestFit="1" customWidth="1"/>
    <col min="9477" max="9477" width="14.59765625" style="192" bestFit="1" customWidth="1"/>
    <col min="9478" max="9478" width="12.59765625" style="192" bestFit="1" customWidth="1"/>
    <col min="9479" max="9479" width="17.296875" style="192" customWidth="1"/>
    <col min="9480" max="9480" width="3.09765625" style="192" customWidth="1"/>
    <col min="9481" max="9727" width="9.09765625" style="192"/>
    <col min="9728" max="9728" width="4.3984375" style="192" customWidth="1"/>
    <col min="9729" max="9729" width="30.3984375" style="192" customWidth="1"/>
    <col min="9730" max="9730" width="38.296875" style="192" customWidth="1"/>
    <col min="9731" max="9731" width="14.59765625" style="192" bestFit="1" customWidth="1"/>
    <col min="9732" max="9732" width="12.09765625" style="192" bestFit="1" customWidth="1"/>
    <col min="9733" max="9733" width="14.59765625" style="192" bestFit="1" customWidth="1"/>
    <col min="9734" max="9734" width="12.59765625" style="192" bestFit="1" customWidth="1"/>
    <col min="9735" max="9735" width="17.296875" style="192" customWidth="1"/>
    <col min="9736" max="9736" width="3.09765625" style="192" customWidth="1"/>
    <col min="9737" max="9983" width="9.09765625" style="192"/>
    <col min="9984" max="9984" width="4.3984375" style="192" customWidth="1"/>
    <col min="9985" max="9985" width="30.3984375" style="192" customWidth="1"/>
    <col min="9986" max="9986" width="38.296875" style="192" customWidth="1"/>
    <col min="9987" max="9987" width="14.59765625" style="192" bestFit="1" customWidth="1"/>
    <col min="9988" max="9988" width="12.09765625" style="192" bestFit="1" customWidth="1"/>
    <col min="9989" max="9989" width="14.59765625" style="192" bestFit="1" customWidth="1"/>
    <col min="9990" max="9990" width="12.59765625" style="192" bestFit="1" customWidth="1"/>
    <col min="9991" max="9991" width="17.296875" style="192" customWidth="1"/>
    <col min="9992" max="9992" width="3.09765625" style="192" customWidth="1"/>
    <col min="9993" max="10239" width="9.09765625" style="192"/>
    <col min="10240" max="10240" width="4.3984375" style="192" customWidth="1"/>
    <col min="10241" max="10241" width="30.3984375" style="192" customWidth="1"/>
    <col min="10242" max="10242" width="38.296875" style="192" customWidth="1"/>
    <col min="10243" max="10243" width="14.59765625" style="192" bestFit="1" customWidth="1"/>
    <col min="10244" max="10244" width="12.09765625" style="192" bestFit="1" customWidth="1"/>
    <col min="10245" max="10245" width="14.59765625" style="192" bestFit="1" customWidth="1"/>
    <col min="10246" max="10246" width="12.59765625" style="192" bestFit="1" customWidth="1"/>
    <col min="10247" max="10247" width="17.296875" style="192" customWidth="1"/>
    <col min="10248" max="10248" width="3.09765625" style="192" customWidth="1"/>
    <col min="10249" max="10495" width="9.09765625" style="192"/>
    <col min="10496" max="10496" width="4.3984375" style="192" customWidth="1"/>
    <col min="10497" max="10497" width="30.3984375" style="192" customWidth="1"/>
    <col min="10498" max="10498" width="38.296875" style="192" customWidth="1"/>
    <col min="10499" max="10499" width="14.59765625" style="192" bestFit="1" customWidth="1"/>
    <col min="10500" max="10500" width="12.09765625" style="192" bestFit="1" customWidth="1"/>
    <col min="10501" max="10501" width="14.59765625" style="192" bestFit="1" customWidth="1"/>
    <col min="10502" max="10502" width="12.59765625" style="192" bestFit="1" customWidth="1"/>
    <col min="10503" max="10503" width="17.296875" style="192" customWidth="1"/>
    <col min="10504" max="10504" width="3.09765625" style="192" customWidth="1"/>
    <col min="10505" max="10751" width="9.09765625" style="192"/>
    <col min="10752" max="10752" width="4.3984375" style="192" customWidth="1"/>
    <col min="10753" max="10753" width="30.3984375" style="192" customWidth="1"/>
    <col min="10754" max="10754" width="38.296875" style="192" customWidth="1"/>
    <col min="10755" max="10755" width="14.59765625" style="192" bestFit="1" customWidth="1"/>
    <col min="10756" max="10756" width="12.09765625" style="192" bestFit="1" customWidth="1"/>
    <col min="10757" max="10757" width="14.59765625" style="192" bestFit="1" customWidth="1"/>
    <col min="10758" max="10758" width="12.59765625" style="192" bestFit="1" customWidth="1"/>
    <col min="10759" max="10759" width="17.296875" style="192" customWidth="1"/>
    <col min="10760" max="10760" width="3.09765625" style="192" customWidth="1"/>
    <col min="10761" max="11007" width="9.09765625" style="192"/>
    <col min="11008" max="11008" width="4.3984375" style="192" customWidth="1"/>
    <col min="11009" max="11009" width="30.3984375" style="192" customWidth="1"/>
    <col min="11010" max="11010" width="38.296875" style="192" customWidth="1"/>
    <col min="11011" max="11011" width="14.59765625" style="192" bestFit="1" customWidth="1"/>
    <col min="11012" max="11012" width="12.09765625" style="192" bestFit="1" customWidth="1"/>
    <col min="11013" max="11013" width="14.59765625" style="192" bestFit="1" customWidth="1"/>
    <col min="11014" max="11014" width="12.59765625" style="192" bestFit="1" customWidth="1"/>
    <col min="11015" max="11015" width="17.296875" style="192" customWidth="1"/>
    <col min="11016" max="11016" width="3.09765625" style="192" customWidth="1"/>
    <col min="11017" max="11263" width="9.09765625" style="192"/>
    <col min="11264" max="11264" width="4.3984375" style="192" customWidth="1"/>
    <col min="11265" max="11265" width="30.3984375" style="192" customWidth="1"/>
    <col min="11266" max="11266" width="38.296875" style="192" customWidth="1"/>
    <col min="11267" max="11267" width="14.59765625" style="192" bestFit="1" customWidth="1"/>
    <col min="11268" max="11268" width="12.09765625" style="192" bestFit="1" customWidth="1"/>
    <col min="11269" max="11269" width="14.59765625" style="192" bestFit="1" customWidth="1"/>
    <col min="11270" max="11270" width="12.59765625" style="192" bestFit="1" customWidth="1"/>
    <col min="11271" max="11271" width="17.296875" style="192" customWidth="1"/>
    <col min="11272" max="11272" width="3.09765625" style="192" customWidth="1"/>
    <col min="11273" max="11519" width="9.09765625" style="192"/>
    <col min="11520" max="11520" width="4.3984375" style="192" customWidth="1"/>
    <col min="11521" max="11521" width="30.3984375" style="192" customWidth="1"/>
    <col min="11522" max="11522" width="38.296875" style="192" customWidth="1"/>
    <col min="11523" max="11523" width="14.59765625" style="192" bestFit="1" customWidth="1"/>
    <col min="11524" max="11524" width="12.09765625" style="192" bestFit="1" customWidth="1"/>
    <col min="11525" max="11525" width="14.59765625" style="192" bestFit="1" customWidth="1"/>
    <col min="11526" max="11526" width="12.59765625" style="192" bestFit="1" customWidth="1"/>
    <col min="11527" max="11527" width="17.296875" style="192" customWidth="1"/>
    <col min="11528" max="11528" width="3.09765625" style="192" customWidth="1"/>
    <col min="11529" max="11775" width="9.09765625" style="192"/>
    <col min="11776" max="11776" width="4.3984375" style="192" customWidth="1"/>
    <col min="11777" max="11777" width="30.3984375" style="192" customWidth="1"/>
    <col min="11778" max="11778" width="38.296875" style="192" customWidth="1"/>
    <col min="11779" max="11779" width="14.59765625" style="192" bestFit="1" customWidth="1"/>
    <col min="11780" max="11780" width="12.09765625" style="192" bestFit="1" customWidth="1"/>
    <col min="11781" max="11781" width="14.59765625" style="192" bestFit="1" customWidth="1"/>
    <col min="11782" max="11782" width="12.59765625" style="192" bestFit="1" customWidth="1"/>
    <col min="11783" max="11783" width="17.296875" style="192" customWidth="1"/>
    <col min="11784" max="11784" width="3.09765625" style="192" customWidth="1"/>
    <col min="11785" max="12031" width="9.09765625" style="192"/>
    <col min="12032" max="12032" width="4.3984375" style="192" customWidth="1"/>
    <col min="12033" max="12033" width="30.3984375" style="192" customWidth="1"/>
    <col min="12034" max="12034" width="38.296875" style="192" customWidth="1"/>
    <col min="12035" max="12035" width="14.59765625" style="192" bestFit="1" customWidth="1"/>
    <col min="12036" max="12036" width="12.09765625" style="192" bestFit="1" customWidth="1"/>
    <col min="12037" max="12037" width="14.59765625" style="192" bestFit="1" customWidth="1"/>
    <col min="12038" max="12038" width="12.59765625" style="192" bestFit="1" customWidth="1"/>
    <col min="12039" max="12039" width="17.296875" style="192" customWidth="1"/>
    <col min="12040" max="12040" width="3.09765625" style="192" customWidth="1"/>
    <col min="12041" max="12287" width="9.09765625" style="192"/>
    <col min="12288" max="12288" width="4.3984375" style="192" customWidth="1"/>
    <col min="12289" max="12289" width="30.3984375" style="192" customWidth="1"/>
    <col min="12290" max="12290" width="38.296875" style="192" customWidth="1"/>
    <col min="12291" max="12291" width="14.59765625" style="192" bestFit="1" customWidth="1"/>
    <col min="12292" max="12292" width="12.09765625" style="192" bestFit="1" customWidth="1"/>
    <col min="12293" max="12293" width="14.59765625" style="192" bestFit="1" customWidth="1"/>
    <col min="12294" max="12294" width="12.59765625" style="192" bestFit="1" customWidth="1"/>
    <col min="12295" max="12295" width="17.296875" style="192" customWidth="1"/>
    <col min="12296" max="12296" width="3.09765625" style="192" customWidth="1"/>
    <col min="12297" max="12543" width="9.09765625" style="192"/>
    <col min="12544" max="12544" width="4.3984375" style="192" customWidth="1"/>
    <col min="12545" max="12545" width="30.3984375" style="192" customWidth="1"/>
    <col min="12546" max="12546" width="38.296875" style="192" customWidth="1"/>
    <col min="12547" max="12547" width="14.59765625" style="192" bestFit="1" customWidth="1"/>
    <col min="12548" max="12548" width="12.09765625" style="192" bestFit="1" customWidth="1"/>
    <col min="12549" max="12549" width="14.59765625" style="192" bestFit="1" customWidth="1"/>
    <col min="12550" max="12550" width="12.59765625" style="192" bestFit="1" customWidth="1"/>
    <col min="12551" max="12551" width="17.296875" style="192" customWidth="1"/>
    <col min="12552" max="12552" width="3.09765625" style="192" customWidth="1"/>
    <col min="12553" max="12799" width="9.09765625" style="192"/>
    <col min="12800" max="12800" width="4.3984375" style="192" customWidth="1"/>
    <col min="12801" max="12801" width="30.3984375" style="192" customWidth="1"/>
    <col min="12802" max="12802" width="38.296875" style="192" customWidth="1"/>
    <col min="12803" max="12803" width="14.59765625" style="192" bestFit="1" customWidth="1"/>
    <col min="12804" max="12804" width="12.09765625" style="192" bestFit="1" customWidth="1"/>
    <col min="12805" max="12805" width="14.59765625" style="192" bestFit="1" customWidth="1"/>
    <col min="12806" max="12806" width="12.59765625" style="192" bestFit="1" customWidth="1"/>
    <col min="12807" max="12807" width="17.296875" style="192" customWidth="1"/>
    <col min="12808" max="12808" width="3.09765625" style="192" customWidth="1"/>
    <col min="12809" max="13055" width="9.09765625" style="192"/>
    <col min="13056" max="13056" width="4.3984375" style="192" customWidth="1"/>
    <col min="13057" max="13057" width="30.3984375" style="192" customWidth="1"/>
    <col min="13058" max="13058" width="38.296875" style="192" customWidth="1"/>
    <col min="13059" max="13059" width="14.59765625" style="192" bestFit="1" customWidth="1"/>
    <col min="13060" max="13060" width="12.09765625" style="192" bestFit="1" customWidth="1"/>
    <col min="13061" max="13061" width="14.59765625" style="192" bestFit="1" customWidth="1"/>
    <col min="13062" max="13062" width="12.59765625" style="192" bestFit="1" customWidth="1"/>
    <col min="13063" max="13063" width="17.296875" style="192" customWidth="1"/>
    <col min="13064" max="13064" width="3.09765625" style="192" customWidth="1"/>
    <col min="13065" max="13311" width="9.09765625" style="192"/>
    <col min="13312" max="13312" width="4.3984375" style="192" customWidth="1"/>
    <col min="13313" max="13313" width="30.3984375" style="192" customWidth="1"/>
    <col min="13314" max="13314" width="38.296875" style="192" customWidth="1"/>
    <col min="13315" max="13315" width="14.59765625" style="192" bestFit="1" customWidth="1"/>
    <col min="13316" max="13316" width="12.09765625" style="192" bestFit="1" customWidth="1"/>
    <col min="13317" max="13317" width="14.59765625" style="192" bestFit="1" customWidth="1"/>
    <col min="13318" max="13318" width="12.59765625" style="192" bestFit="1" customWidth="1"/>
    <col min="13319" max="13319" width="17.296875" style="192" customWidth="1"/>
    <col min="13320" max="13320" width="3.09765625" style="192" customWidth="1"/>
    <col min="13321" max="13567" width="9.09765625" style="192"/>
    <col min="13568" max="13568" width="4.3984375" style="192" customWidth="1"/>
    <col min="13569" max="13569" width="30.3984375" style="192" customWidth="1"/>
    <col min="13570" max="13570" width="38.296875" style="192" customWidth="1"/>
    <col min="13571" max="13571" width="14.59765625" style="192" bestFit="1" customWidth="1"/>
    <col min="13572" max="13572" width="12.09765625" style="192" bestFit="1" customWidth="1"/>
    <col min="13573" max="13573" width="14.59765625" style="192" bestFit="1" customWidth="1"/>
    <col min="13574" max="13574" width="12.59765625" style="192" bestFit="1" customWidth="1"/>
    <col min="13575" max="13575" width="17.296875" style="192" customWidth="1"/>
    <col min="13576" max="13576" width="3.09765625" style="192" customWidth="1"/>
    <col min="13577" max="13823" width="9.09765625" style="192"/>
    <col min="13824" max="13824" width="4.3984375" style="192" customWidth="1"/>
    <col min="13825" max="13825" width="30.3984375" style="192" customWidth="1"/>
    <col min="13826" max="13826" width="38.296875" style="192" customWidth="1"/>
    <col min="13827" max="13827" width="14.59765625" style="192" bestFit="1" customWidth="1"/>
    <col min="13828" max="13828" width="12.09765625" style="192" bestFit="1" customWidth="1"/>
    <col min="13829" max="13829" width="14.59765625" style="192" bestFit="1" customWidth="1"/>
    <col min="13830" max="13830" width="12.59765625" style="192" bestFit="1" customWidth="1"/>
    <col min="13831" max="13831" width="17.296875" style="192" customWidth="1"/>
    <col min="13832" max="13832" width="3.09765625" style="192" customWidth="1"/>
    <col min="13833" max="14079" width="9.09765625" style="192"/>
    <col min="14080" max="14080" width="4.3984375" style="192" customWidth="1"/>
    <col min="14081" max="14081" width="30.3984375" style="192" customWidth="1"/>
    <col min="14082" max="14082" width="38.296875" style="192" customWidth="1"/>
    <col min="14083" max="14083" width="14.59765625" style="192" bestFit="1" customWidth="1"/>
    <col min="14084" max="14084" width="12.09765625" style="192" bestFit="1" customWidth="1"/>
    <col min="14085" max="14085" width="14.59765625" style="192" bestFit="1" customWidth="1"/>
    <col min="14086" max="14086" width="12.59765625" style="192" bestFit="1" customWidth="1"/>
    <col min="14087" max="14087" width="17.296875" style="192" customWidth="1"/>
    <col min="14088" max="14088" width="3.09765625" style="192" customWidth="1"/>
    <col min="14089" max="14335" width="9.09765625" style="192"/>
    <col min="14336" max="14336" width="4.3984375" style="192" customWidth="1"/>
    <col min="14337" max="14337" width="30.3984375" style="192" customWidth="1"/>
    <col min="14338" max="14338" width="38.296875" style="192" customWidth="1"/>
    <col min="14339" max="14339" width="14.59765625" style="192" bestFit="1" customWidth="1"/>
    <col min="14340" max="14340" width="12.09765625" style="192" bestFit="1" customWidth="1"/>
    <col min="14341" max="14341" width="14.59765625" style="192" bestFit="1" customWidth="1"/>
    <col min="14342" max="14342" width="12.59765625" style="192" bestFit="1" customWidth="1"/>
    <col min="14343" max="14343" width="17.296875" style="192" customWidth="1"/>
    <col min="14344" max="14344" width="3.09765625" style="192" customWidth="1"/>
    <col min="14345" max="14591" width="9.09765625" style="192"/>
    <col min="14592" max="14592" width="4.3984375" style="192" customWidth="1"/>
    <col min="14593" max="14593" width="30.3984375" style="192" customWidth="1"/>
    <col min="14594" max="14594" width="38.296875" style="192" customWidth="1"/>
    <col min="14595" max="14595" width="14.59765625" style="192" bestFit="1" customWidth="1"/>
    <col min="14596" max="14596" width="12.09765625" style="192" bestFit="1" customWidth="1"/>
    <col min="14597" max="14597" width="14.59765625" style="192" bestFit="1" customWidth="1"/>
    <col min="14598" max="14598" width="12.59765625" style="192" bestFit="1" customWidth="1"/>
    <col min="14599" max="14599" width="17.296875" style="192" customWidth="1"/>
    <col min="14600" max="14600" width="3.09765625" style="192" customWidth="1"/>
    <col min="14601" max="14847" width="9.09765625" style="192"/>
    <col min="14848" max="14848" width="4.3984375" style="192" customWidth="1"/>
    <col min="14849" max="14849" width="30.3984375" style="192" customWidth="1"/>
    <col min="14850" max="14850" width="38.296875" style="192" customWidth="1"/>
    <col min="14851" max="14851" width="14.59765625" style="192" bestFit="1" customWidth="1"/>
    <col min="14852" max="14852" width="12.09765625" style="192" bestFit="1" customWidth="1"/>
    <col min="14853" max="14853" width="14.59765625" style="192" bestFit="1" customWidth="1"/>
    <col min="14854" max="14854" width="12.59765625" style="192" bestFit="1" customWidth="1"/>
    <col min="14855" max="14855" width="17.296875" style="192" customWidth="1"/>
    <col min="14856" max="14856" width="3.09765625" style="192" customWidth="1"/>
    <col min="14857" max="15103" width="9.09765625" style="192"/>
    <col min="15104" max="15104" width="4.3984375" style="192" customWidth="1"/>
    <col min="15105" max="15105" width="30.3984375" style="192" customWidth="1"/>
    <col min="15106" max="15106" width="38.296875" style="192" customWidth="1"/>
    <col min="15107" max="15107" width="14.59765625" style="192" bestFit="1" customWidth="1"/>
    <col min="15108" max="15108" width="12.09765625" style="192" bestFit="1" customWidth="1"/>
    <col min="15109" max="15109" width="14.59765625" style="192" bestFit="1" customWidth="1"/>
    <col min="15110" max="15110" width="12.59765625" style="192" bestFit="1" customWidth="1"/>
    <col min="15111" max="15111" width="17.296875" style="192" customWidth="1"/>
    <col min="15112" max="15112" width="3.09765625" style="192" customWidth="1"/>
    <col min="15113" max="15359" width="9.09765625" style="192"/>
    <col min="15360" max="15360" width="4.3984375" style="192" customWidth="1"/>
    <col min="15361" max="15361" width="30.3984375" style="192" customWidth="1"/>
    <col min="15362" max="15362" width="38.296875" style="192" customWidth="1"/>
    <col min="15363" max="15363" width="14.59765625" style="192" bestFit="1" customWidth="1"/>
    <col min="15364" max="15364" width="12.09765625" style="192" bestFit="1" customWidth="1"/>
    <col min="15365" max="15365" width="14.59765625" style="192" bestFit="1" customWidth="1"/>
    <col min="15366" max="15366" width="12.59765625" style="192" bestFit="1" customWidth="1"/>
    <col min="15367" max="15367" width="17.296875" style="192" customWidth="1"/>
    <col min="15368" max="15368" width="3.09765625" style="192" customWidth="1"/>
    <col min="15369" max="15615" width="9.09765625" style="192"/>
    <col min="15616" max="15616" width="4.3984375" style="192" customWidth="1"/>
    <col min="15617" max="15617" width="30.3984375" style="192" customWidth="1"/>
    <col min="15618" max="15618" width="38.296875" style="192" customWidth="1"/>
    <col min="15619" max="15619" width="14.59765625" style="192" bestFit="1" customWidth="1"/>
    <col min="15620" max="15620" width="12.09765625" style="192" bestFit="1" customWidth="1"/>
    <col min="15621" max="15621" width="14.59765625" style="192" bestFit="1" customWidth="1"/>
    <col min="15622" max="15622" width="12.59765625" style="192" bestFit="1" customWidth="1"/>
    <col min="15623" max="15623" width="17.296875" style="192" customWidth="1"/>
    <col min="15624" max="15624" width="3.09765625" style="192" customWidth="1"/>
    <col min="15625" max="15871" width="9.09765625" style="192"/>
    <col min="15872" max="15872" width="4.3984375" style="192" customWidth="1"/>
    <col min="15873" max="15873" width="30.3984375" style="192" customWidth="1"/>
    <col min="15874" max="15874" width="38.296875" style="192" customWidth="1"/>
    <col min="15875" max="15875" width="14.59765625" style="192" bestFit="1" customWidth="1"/>
    <col min="15876" max="15876" width="12.09765625" style="192" bestFit="1" customWidth="1"/>
    <col min="15877" max="15877" width="14.59765625" style="192" bestFit="1" customWidth="1"/>
    <col min="15878" max="15878" width="12.59765625" style="192" bestFit="1" customWidth="1"/>
    <col min="15879" max="15879" width="17.296875" style="192" customWidth="1"/>
    <col min="15880" max="15880" width="3.09765625" style="192" customWidth="1"/>
    <col min="15881" max="16127" width="9.09765625" style="192"/>
    <col min="16128" max="16128" width="4.3984375" style="192" customWidth="1"/>
    <col min="16129" max="16129" width="30.3984375" style="192" customWidth="1"/>
    <col min="16130" max="16130" width="38.296875" style="192" customWidth="1"/>
    <col min="16131" max="16131" width="14.59765625" style="192" bestFit="1" customWidth="1"/>
    <col min="16132" max="16132" width="12.09765625" style="192" bestFit="1" customWidth="1"/>
    <col min="16133" max="16133" width="14.59765625" style="192" bestFit="1" customWidth="1"/>
    <col min="16134" max="16134" width="12.59765625" style="192" bestFit="1" customWidth="1"/>
    <col min="16135" max="16135" width="17.296875" style="192" customWidth="1"/>
    <col min="16136" max="16136" width="3.09765625" style="192" customWidth="1"/>
    <col min="16137" max="16384" width="9.09765625" style="192"/>
  </cols>
  <sheetData>
    <row r="1" spans="1:7" x14ac:dyDescent="0.3">
      <c r="A1" s="254" t="s">
        <v>0</v>
      </c>
      <c r="B1" s="254"/>
      <c r="C1" s="254"/>
      <c r="D1" s="254"/>
      <c r="E1" s="254"/>
      <c r="F1" s="254"/>
    </row>
    <row r="2" spans="1:7" ht="15.7" customHeight="1" x14ac:dyDescent="0.3">
      <c r="B2" s="193">
        <v>43466</v>
      </c>
    </row>
    <row r="3" spans="1:7" ht="15.7" customHeight="1" x14ac:dyDescent="0.3">
      <c r="B3" s="193" t="s">
        <v>563</v>
      </c>
    </row>
    <row r="4" spans="1:7" ht="15.7" customHeight="1" x14ac:dyDescent="0.3">
      <c r="B4" s="193"/>
    </row>
    <row r="5" spans="1:7" ht="15.7" customHeight="1" x14ac:dyDescent="0.3">
      <c r="B5" s="193"/>
    </row>
    <row r="6" spans="1:7" x14ac:dyDescent="0.3">
      <c r="A6" s="196" t="s">
        <v>578</v>
      </c>
      <c r="C6" s="197" t="s">
        <v>2</v>
      </c>
      <c r="D6" s="197" t="s">
        <v>3</v>
      </c>
      <c r="E6" s="197" t="s">
        <v>4</v>
      </c>
      <c r="F6" s="198" t="s">
        <v>5</v>
      </c>
    </row>
    <row r="7" spans="1:7" x14ac:dyDescent="0.3">
      <c r="A7" s="199" t="s">
        <v>621</v>
      </c>
      <c r="B7" s="192" t="s">
        <v>622</v>
      </c>
      <c r="C7" s="203">
        <v>1095.8800000000001</v>
      </c>
      <c r="D7" s="203">
        <v>219.17</v>
      </c>
      <c r="E7" s="203">
        <v>1315.05</v>
      </c>
      <c r="F7" s="195">
        <v>203481</v>
      </c>
      <c r="G7" s="202"/>
    </row>
    <row r="8" spans="1:7" x14ac:dyDescent="0.3">
      <c r="C8" s="206">
        <f>SUM(C7:C7)</f>
        <v>1095.8800000000001</v>
      </c>
      <c r="D8" s="206">
        <f>SUM(D7:D7)</f>
        <v>219.17</v>
      </c>
      <c r="E8" s="206">
        <f>SUM(E7:E7)</f>
        <v>1315.05</v>
      </c>
    </row>
    <row r="9" spans="1:7" x14ac:dyDescent="0.3">
      <c r="C9" s="205"/>
      <c r="D9" s="205"/>
      <c r="E9" s="205"/>
    </row>
    <row r="10" spans="1:7" x14ac:dyDescent="0.3">
      <c r="A10" s="196" t="s">
        <v>585</v>
      </c>
      <c r="C10" s="207"/>
      <c r="D10" s="207"/>
      <c r="E10" s="207"/>
    </row>
    <row r="11" spans="1:7" x14ac:dyDescent="0.3">
      <c r="A11" s="199" t="s">
        <v>623</v>
      </c>
      <c r="B11" s="212" t="s">
        <v>624</v>
      </c>
      <c r="C11" s="208">
        <v>271.08</v>
      </c>
      <c r="D11" s="208"/>
      <c r="E11" s="208">
        <v>271.08</v>
      </c>
      <c r="F11" s="213" t="s">
        <v>242</v>
      </c>
    </row>
    <row r="12" spans="1:7" x14ac:dyDescent="0.3">
      <c r="A12" s="199" t="s">
        <v>208</v>
      </c>
      <c r="B12" s="212" t="s">
        <v>625</v>
      </c>
      <c r="C12" s="208">
        <v>10</v>
      </c>
      <c r="D12" s="208">
        <v>2</v>
      </c>
      <c r="E12" s="208">
        <v>12</v>
      </c>
      <c r="F12" s="213" t="s">
        <v>626</v>
      </c>
    </row>
    <row r="13" spans="1:7" x14ac:dyDescent="0.3">
      <c r="A13" s="214"/>
      <c r="B13" s="215"/>
      <c r="C13" s="206">
        <f>SUM(C11:C12)</f>
        <v>281.08</v>
      </c>
      <c r="D13" s="206">
        <f>SUM(D11:D12)</f>
        <v>2</v>
      </c>
      <c r="E13" s="206">
        <f>SUM(E11:E12)</f>
        <v>283.08</v>
      </c>
      <c r="G13" s="202"/>
    </row>
    <row r="14" spans="1:7" x14ac:dyDescent="0.3">
      <c r="A14" s="214"/>
      <c r="B14" s="215"/>
      <c r="C14" s="205"/>
      <c r="D14" s="205"/>
      <c r="E14" s="205"/>
    </row>
    <row r="15" spans="1:7" x14ac:dyDescent="0.3">
      <c r="A15" s="196" t="s">
        <v>597</v>
      </c>
      <c r="C15" s="207"/>
      <c r="D15" s="207"/>
      <c r="E15" s="207"/>
      <c r="G15" s="202"/>
    </row>
    <row r="16" spans="1:7" x14ac:dyDescent="0.3">
      <c r="A16" s="192" t="s">
        <v>80</v>
      </c>
      <c r="B16" s="192" t="s">
        <v>514</v>
      </c>
      <c r="C16" s="194">
        <v>524</v>
      </c>
      <c r="D16" s="194">
        <v>104</v>
      </c>
      <c r="E16" s="194">
        <v>628</v>
      </c>
      <c r="G16" s="202"/>
    </row>
    <row r="17" spans="1:7" x14ac:dyDescent="0.3">
      <c r="A17" s="192" t="s">
        <v>168</v>
      </c>
      <c r="B17" s="192" t="s">
        <v>627</v>
      </c>
      <c r="C17" s="194">
        <v>104.05</v>
      </c>
      <c r="E17" s="194">
        <v>104.05</v>
      </c>
      <c r="F17" s="195">
        <v>203482</v>
      </c>
      <c r="G17" s="202"/>
    </row>
    <row r="18" spans="1:7" x14ac:dyDescent="0.3">
      <c r="A18" s="216"/>
      <c r="B18" s="214"/>
      <c r="C18" s="206">
        <f>SUM(C16:C17)</f>
        <v>628.04999999999995</v>
      </c>
      <c r="D18" s="206">
        <f>SUM(D16:D17)</f>
        <v>104</v>
      </c>
      <c r="E18" s="206">
        <f>SUM(E16:E17)</f>
        <v>732.05</v>
      </c>
      <c r="G18" s="202"/>
    </row>
    <row r="19" spans="1:7" x14ac:dyDescent="0.3">
      <c r="A19" s="216"/>
      <c r="B19" s="214"/>
      <c r="C19" s="205"/>
      <c r="D19" s="205"/>
      <c r="E19" s="205"/>
      <c r="G19" s="202"/>
    </row>
    <row r="20" spans="1:7" x14ac:dyDescent="0.3">
      <c r="A20" s="196" t="s">
        <v>602</v>
      </c>
      <c r="C20" s="205"/>
      <c r="D20" s="205"/>
      <c r="E20" s="205"/>
      <c r="G20" s="202"/>
    </row>
    <row r="21" spans="1:7" x14ac:dyDescent="0.3">
      <c r="A21" s="199" t="s">
        <v>515</v>
      </c>
      <c r="B21" s="192" t="s">
        <v>603</v>
      </c>
      <c r="C21" s="205">
        <v>198</v>
      </c>
      <c r="D21" s="205">
        <v>39.6</v>
      </c>
      <c r="E21" s="205">
        <v>237.6</v>
      </c>
      <c r="F21" s="195">
        <v>108878</v>
      </c>
      <c r="G21" s="202"/>
    </row>
    <row r="22" spans="1:7" x14ac:dyDescent="0.3">
      <c r="A22" s="196"/>
      <c r="C22" s="206">
        <f>SUM(C21:C21)</f>
        <v>198</v>
      </c>
      <c r="D22" s="206">
        <f>SUM(D21:D21)</f>
        <v>39.6</v>
      </c>
      <c r="E22" s="206">
        <f>SUM(E21:E21)</f>
        <v>237.6</v>
      </c>
      <c r="G22" s="202"/>
    </row>
    <row r="23" spans="1:7" x14ac:dyDescent="0.3">
      <c r="A23" s="199"/>
      <c r="C23" s="205"/>
      <c r="D23" s="205"/>
      <c r="E23" s="205"/>
      <c r="G23" s="202"/>
    </row>
    <row r="24" spans="1:7" x14ac:dyDescent="0.3">
      <c r="A24" s="216"/>
      <c r="B24" s="214"/>
      <c r="C24" s="205"/>
      <c r="D24" s="205"/>
      <c r="E24" s="205"/>
      <c r="G24" s="202"/>
    </row>
    <row r="25" spans="1:7" x14ac:dyDescent="0.3">
      <c r="A25" s="218" t="s">
        <v>614</v>
      </c>
      <c r="B25" s="214"/>
      <c r="C25" s="205"/>
      <c r="D25" s="205"/>
      <c r="E25" s="205"/>
      <c r="G25" s="202"/>
    </row>
    <row r="26" spans="1:7" x14ac:dyDescent="0.3">
      <c r="A26" s="216" t="s">
        <v>191</v>
      </c>
      <c r="B26" s="212" t="s">
        <v>628</v>
      </c>
      <c r="C26" s="205">
        <v>990</v>
      </c>
      <c r="D26" s="205">
        <v>198</v>
      </c>
      <c r="E26" s="205">
        <v>1188</v>
      </c>
      <c r="F26" s="195">
        <v>108879</v>
      </c>
    </row>
    <row r="27" spans="1:7" x14ac:dyDescent="0.3">
      <c r="A27" s="216"/>
      <c r="B27" s="214"/>
      <c r="C27" s="206">
        <f>SUM(C26:C26)</f>
        <v>990</v>
      </c>
      <c r="D27" s="206">
        <f>SUM(D26:D26)</f>
        <v>198</v>
      </c>
      <c r="E27" s="206">
        <f>SUM(E26:E26)</f>
        <v>1188</v>
      </c>
    </row>
    <row r="28" spans="1:7" x14ac:dyDescent="0.3">
      <c r="A28" s="196"/>
      <c r="B28" s="215"/>
      <c r="C28" s="205"/>
      <c r="D28" s="205"/>
      <c r="E28" s="205"/>
    </row>
    <row r="29" spans="1:7" ht="17.850000000000001" x14ac:dyDescent="0.35">
      <c r="A29" s="231" t="s">
        <v>629</v>
      </c>
      <c r="B29" s="232"/>
      <c r="C29" s="233"/>
      <c r="D29" s="233"/>
      <c r="E29" s="233"/>
      <c r="F29" s="234"/>
    </row>
    <row r="30" spans="1:7" ht="17.850000000000001" x14ac:dyDescent="0.35">
      <c r="A30" s="235" t="s">
        <v>105</v>
      </c>
      <c r="B30" s="236" t="s">
        <v>630</v>
      </c>
      <c r="C30" s="237">
        <v>13644.73</v>
      </c>
      <c r="D30" s="237"/>
      <c r="E30" s="237">
        <v>13644.73</v>
      </c>
      <c r="F30" s="234" t="s">
        <v>194</v>
      </c>
    </row>
    <row r="31" spans="1:7" ht="17.850000000000001" x14ac:dyDescent="0.35">
      <c r="A31" s="235" t="s">
        <v>108</v>
      </c>
      <c r="B31" s="236" t="s">
        <v>631</v>
      </c>
      <c r="C31" s="237">
        <v>3894.7</v>
      </c>
      <c r="D31" s="237"/>
      <c r="E31" s="237">
        <v>3894.7</v>
      </c>
      <c r="F31" s="234">
        <v>203483</v>
      </c>
    </row>
    <row r="32" spans="1:7" ht="17.850000000000001" x14ac:dyDescent="0.35">
      <c r="A32" s="235" t="s">
        <v>110</v>
      </c>
      <c r="B32" s="236" t="s">
        <v>632</v>
      </c>
      <c r="C32" s="237">
        <v>4671.2</v>
      </c>
      <c r="D32" s="237"/>
      <c r="E32" s="237">
        <v>4671.2</v>
      </c>
      <c r="F32" s="234">
        <v>203484</v>
      </c>
    </row>
    <row r="33" spans="1:6" ht="17.850000000000001" x14ac:dyDescent="0.35">
      <c r="A33" s="232"/>
      <c r="B33" s="232"/>
      <c r="C33" s="238">
        <f>SUM(C30:C32)</f>
        <v>22210.63</v>
      </c>
      <c r="D33" s="238">
        <v>0</v>
      </c>
      <c r="E33" s="238">
        <f>SUM(E30:E32)</f>
        <v>22210.63</v>
      </c>
      <c r="F33" s="234"/>
    </row>
    <row r="34" spans="1:6" x14ac:dyDescent="0.3">
      <c r="A34" s="196"/>
      <c r="B34" s="215"/>
      <c r="C34" s="205"/>
      <c r="D34" s="205"/>
      <c r="E34" s="205"/>
    </row>
    <row r="35" spans="1:6" x14ac:dyDescent="0.3">
      <c r="C35" s="205"/>
      <c r="D35" s="205"/>
      <c r="E35" s="205"/>
    </row>
    <row r="36" spans="1:6" x14ac:dyDescent="0.3">
      <c r="B36" s="225" t="s">
        <v>112</v>
      </c>
      <c r="C36" s="206">
        <f>C8+C13+C18+C22+C27+C33</f>
        <v>25403.64</v>
      </c>
      <c r="D36" s="206">
        <f>D8+D13+D18+D22+D27+D33</f>
        <v>562.77</v>
      </c>
      <c r="E36" s="206">
        <f>E8+E13+E18+E22+E27+E33</f>
        <v>25966.41</v>
      </c>
    </row>
    <row r="37" spans="1:6" x14ac:dyDescent="0.3">
      <c r="B37" s="226"/>
      <c r="C37" s="205"/>
      <c r="D37" s="205"/>
      <c r="E37" s="205"/>
    </row>
    <row r="38" spans="1:6" x14ac:dyDescent="0.3">
      <c r="B38" s="226"/>
      <c r="C38" s="205"/>
      <c r="D38" s="205"/>
      <c r="E38" s="205"/>
    </row>
    <row r="39" spans="1:6" x14ac:dyDescent="0.3">
      <c r="A39" s="227"/>
      <c r="B39" s="229"/>
      <c r="C39" s="205"/>
      <c r="D39" s="205"/>
      <c r="E39" s="205"/>
    </row>
    <row r="40" spans="1:6" x14ac:dyDescent="0.3">
      <c r="A40" s="230"/>
      <c r="C40" s="208"/>
    </row>
    <row r="41" spans="1:6" x14ac:dyDescent="0.3">
      <c r="C41" s="208"/>
    </row>
    <row r="42" spans="1:6" x14ac:dyDescent="0.3">
      <c r="C42" s="208"/>
    </row>
    <row r="43" spans="1:6" x14ac:dyDescent="0.3">
      <c r="C43" s="208"/>
    </row>
    <row r="44" spans="1:6" x14ac:dyDescent="0.3">
      <c r="C44" s="208"/>
    </row>
    <row r="45" spans="1:6" x14ac:dyDescent="0.3">
      <c r="C45" s="208"/>
    </row>
    <row r="46" spans="1:6" x14ac:dyDescent="0.3">
      <c r="C46" s="208"/>
    </row>
  </sheetData>
  <mergeCells count="1"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>
      <selection activeCell="G18" sqref="G18"/>
    </sheetView>
  </sheetViews>
  <sheetFormatPr defaultColWidth="8.8984375" defaultRowHeight="15.55" x14ac:dyDescent="0.3"/>
  <cols>
    <col min="1" max="1" width="32.59765625" style="192" customWidth="1"/>
    <col min="2" max="2" width="41.296875" style="192" bestFit="1" customWidth="1"/>
    <col min="3" max="3" width="14.59765625" style="194" bestFit="1" customWidth="1"/>
    <col min="4" max="4" width="12.09765625" style="194" bestFit="1" customWidth="1"/>
    <col min="5" max="5" width="14.59765625" style="194" bestFit="1" customWidth="1"/>
    <col min="6" max="6" width="10.59765625" style="195" bestFit="1" customWidth="1"/>
    <col min="7" max="7" width="17.296875" style="191" customWidth="1"/>
    <col min="8" max="8" width="3.09765625" style="192" customWidth="1"/>
    <col min="9" max="254" width="8.8984375" style="192"/>
    <col min="255" max="256" width="4.3984375" style="192" customWidth="1"/>
    <col min="257" max="257" width="32.59765625" style="192" customWidth="1"/>
    <col min="258" max="258" width="41.296875" style="192" bestFit="1" customWidth="1"/>
    <col min="259" max="259" width="14.59765625" style="192" bestFit="1" customWidth="1"/>
    <col min="260" max="260" width="12.09765625" style="192" bestFit="1" customWidth="1"/>
    <col min="261" max="261" width="14.59765625" style="192" bestFit="1" customWidth="1"/>
    <col min="262" max="262" width="10.59765625" style="192" bestFit="1" customWidth="1"/>
    <col min="263" max="263" width="17.296875" style="192" customWidth="1"/>
    <col min="264" max="264" width="3.09765625" style="192" customWidth="1"/>
    <col min="265" max="510" width="8.8984375" style="192"/>
    <col min="511" max="512" width="4.3984375" style="192" customWidth="1"/>
    <col min="513" max="513" width="32.59765625" style="192" customWidth="1"/>
    <col min="514" max="514" width="41.296875" style="192" bestFit="1" customWidth="1"/>
    <col min="515" max="515" width="14.59765625" style="192" bestFit="1" customWidth="1"/>
    <col min="516" max="516" width="12.09765625" style="192" bestFit="1" customWidth="1"/>
    <col min="517" max="517" width="14.59765625" style="192" bestFit="1" customWidth="1"/>
    <col min="518" max="518" width="10.59765625" style="192" bestFit="1" customWidth="1"/>
    <col min="519" max="519" width="17.296875" style="192" customWidth="1"/>
    <col min="520" max="520" width="3.09765625" style="192" customWidth="1"/>
    <col min="521" max="766" width="8.8984375" style="192"/>
    <col min="767" max="768" width="4.3984375" style="192" customWidth="1"/>
    <col min="769" max="769" width="32.59765625" style="192" customWidth="1"/>
    <col min="770" max="770" width="41.296875" style="192" bestFit="1" customWidth="1"/>
    <col min="771" max="771" width="14.59765625" style="192" bestFit="1" customWidth="1"/>
    <col min="772" max="772" width="12.09765625" style="192" bestFit="1" customWidth="1"/>
    <col min="773" max="773" width="14.59765625" style="192" bestFit="1" customWidth="1"/>
    <col min="774" max="774" width="10.59765625" style="192" bestFit="1" customWidth="1"/>
    <col min="775" max="775" width="17.296875" style="192" customWidth="1"/>
    <col min="776" max="776" width="3.09765625" style="192" customWidth="1"/>
    <col min="777" max="1022" width="8.8984375" style="192"/>
    <col min="1023" max="1024" width="4.3984375" style="192" customWidth="1"/>
    <col min="1025" max="1025" width="32.59765625" style="192" customWidth="1"/>
    <col min="1026" max="1026" width="41.296875" style="192" bestFit="1" customWidth="1"/>
    <col min="1027" max="1027" width="14.59765625" style="192" bestFit="1" customWidth="1"/>
    <col min="1028" max="1028" width="12.09765625" style="192" bestFit="1" customWidth="1"/>
    <col min="1029" max="1029" width="14.59765625" style="192" bestFit="1" customWidth="1"/>
    <col min="1030" max="1030" width="10.59765625" style="192" bestFit="1" customWidth="1"/>
    <col min="1031" max="1031" width="17.296875" style="192" customWidth="1"/>
    <col min="1032" max="1032" width="3.09765625" style="192" customWidth="1"/>
    <col min="1033" max="1278" width="8.8984375" style="192"/>
    <col min="1279" max="1280" width="4.3984375" style="192" customWidth="1"/>
    <col min="1281" max="1281" width="32.59765625" style="192" customWidth="1"/>
    <col min="1282" max="1282" width="41.296875" style="192" bestFit="1" customWidth="1"/>
    <col min="1283" max="1283" width="14.59765625" style="192" bestFit="1" customWidth="1"/>
    <col min="1284" max="1284" width="12.09765625" style="192" bestFit="1" customWidth="1"/>
    <col min="1285" max="1285" width="14.59765625" style="192" bestFit="1" customWidth="1"/>
    <col min="1286" max="1286" width="10.59765625" style="192" bestFit="1" customWidth="1"/>
    <col min="1287" max="1287" width="17.296875" style="192" customWidth="1"/>
    <col min="1288" max="1288" width="3.09765625" style="192" customWidth="1"/>
    <col min="1289" max="1534" width="8.8984375" style="192"/>
    <col min="1535" max="1536" width="4.3984375" style="192" customWidth="1"/>
    <col min="1537" max="1537" width="32.59765625" style="192" customWidth="1"/>
    <col min="1538" max="1538" width="41.296875" style="192" bestFit="1" customWidth="1"/>
    <col min="1539" max="1539" width="14.59765625" style="192" bestFit="1" customWidth="1"/>
    <col min="1540" max="1540" width="12.09765625" style="192" bestFit="1" customWidth="1"/>
    <col min="1541" max="1541" width="14.59765625" style="192" bestFit="1" customWidth="1"/>
    <col min="1542" max="1542" width="10.59765625" style="192" bestFit="1" customWidth="1"/>
    <col min="1543" max="1543" width="17.296875" style="192" customWidth="1"/>
    <col min="1544" max="1544" width="3.09765625" style="192" customWidth="1"/>
    <col min="1545" max="1790" width="8.8984375" style="192"/>
    <col min="1791" max="1792" width="4.3984375" style="192" customWidth="1"/>
    <col min="1793" max="1793" width="32.59765625" style="192" customWidth="1"/>
    <col min="1794" max="1794" width="41.296875" style="192" bestFit="1" customWidth="1"/>
    <col min="1795" max="1795" width="14.59765625" style="192" bestFit="1" customWidth="1"/>
    <col min="1796" max="1796" width="12.09765625" style="192" bestFit="1" customWidth="1"/>
    <col min="1797" max="1797" width="14.59765625" style="192" bestFit="1" customWidth="1"/>
    <col min="1798" max="1798" width="10.59765625" style="192" bestFit="1" customWidth="1"/>
    <col min="1799" max="1799" width="17.296875" style="192" customWidth="1"/>
    <col min="1800" max="1800" width="3.09765625" style="192" customWidth="1"/>
    <col min="1801" max="2046" width="8.8984375" style="192"/>
    <col min="2047" max="2048" width="4.3984375" style="192" customWidth="1"/>
    <col min="2049" max="2049" width="32.59765625" style="192" customWidth="1"/>
    <col min="2050" max="2050" width="41.296875" style="192" bestFit="1" customWidth="1"/>
    <col min="2051" max="2051" width="14.59765625" style="192" bestFit="1" customWidth="1"/>
    <col min="2052" max="2052" width="12.09765625" style="192" bestFit="1" customWidth="1"/>
    <col min="2053" max="2053" width="14.59765625" style="192" bestFit="1" customWidth="1"/>
    <col min="2054" max="2054" width="10.59765625" style="192" bestFit="1" customWidth="1"/>
    <col min="2055" max="2055" width="17.296875" style="192" customWidth="1"/>
    <col min="2056" max="2056" width="3.09765625" style="192" customWidth="1"/>
    <col min="2057" max="2302" width="8.8984375" style="192"/>
    <col min="2303" max="2304" width="4.3984375" style="192" customWidth="1"/>
    <col min="2305" max="2305" width="32.59765625" style="192" customWidth="1"/>
    <col min="2306" max="2306" width="41.296875" style="192" bestFit="1" customWidth="1"/>
    <col min="2307" max="2307" width="14.59765625" style="192" bestFit="1" customWidth="1"/>
    <col min="2308" max="2308" width="12.09765625" style="192" bestFit="1" customWidth="1"/>
    <col min="2309" max="2309" width="14.59765625" style="192" bestFit="1" customWidth="1"/>
    <col min="2310" max="2310" width="10.59765625" style="192" bestFit="1" customWidth="1"/>
    <col min="2311" max="2311" width="17.296875" style="192" customWidth="1"/>
    <col min="2312" max="2312" width="3.09765625" style="192" customWidth="1"/>
    <col min="2313" max="2558" width="8.8984375" style="192"/>
    <col min="2559" max="2560" width="4.3984375" style="192" customWidth="1"/>
    <col min="2561" max="2561" width="32.59765625" style="192" customWidth="1"/>
    <col min="2562" max="2562" width="41.296875" style="192" bestFit="1" customWidth="1"/>
    <col min="2563" max="2563" width="14.59765625" style="192" bestFit="1" customWidth="1"/>
    <col min="2564" max="2564" width="12.09765625" style="192" bestFit="1" customWidth="1"/>
    <col min="2565" max="2565" width="14.59765625" style="192" bestFit="1" customWidth="1"/>
    <col min="2566" max="2566" width="10.59765625" style="192" bestFit="1" customWidth="1"/>
    <col min="2567" max="2567" width="17.296875" style="192" customWidth="1"/>
    <col min="2568" max="2568" width="3.09765625" style="192" customWidth="1"/>
    <col min="2569" max="2814" width="8.8984375" style="192"/>
    <col min="2815" max="2816" width="4.3984375" style="192" customWidth="1"/>
    <col min="2817" max="2817" width="32.59765625" style="192" customWidth="1"/>
    <col min="2818" max="2818" width="41.296875" style="192" bestFit="1" customWidth="1"/>
    <col min="2819" max="2819" width="14.59765625" style="192" bestFit="1" customWidth="1"/>
    <col min="2820" max="2820" width="12.09765625" style="192" bestFit="1" customWidth="1"/>
    <col min="2821" max="2821" width="14.59765625" style="192" bestFit="1" customWidth="1"/>
    <col min="2822" max="2822" width="10.59765625" style="192" bestFit="1" customWidth="1"/>
    <col min="2823" max="2823" width="17.296875" style="192" customWidth="1"/>
    <col min="2824" max="2824" width="3.09765625" style="192" customWidth="1"/>
    <col min="2825" max="3070" width="8.8984375" style="192"/>
    <col min="3071" max="3072" width="4.3984375" style="192" customWidth="1"/>
    <col min="3073" max="3073" width="32.59765625" style="192" customWidth="1"/>
    <col min="3074" max="3074" width="41.296875" style="192" bestFit="1" customWidth="1"/>
    <col min="3075" max="3075" width="14.59765625" style="192" bestFit="1" customWidth="1"/>
    <col min="3076" max="3076" width="12.09765625" style="192" bestFit="1" customWidth="1"/>
    <col min="3077" max="3077" width="14.59765625" style="192" bestFit="1" customWidth="1"/>
    <col min="3078" max="3078" width="10.59765625" style="192" bestFit="1" customWidth="1"/>
    <col min="3079" max="3079" width="17.296875" style="192" customWidth="1"/>
    <col min="3080" max="3080" width="3.09765625" style="192" customWidth="1"/>
    <col min="3081" max="3326" width="8.8984375" style="192"/>
    <col min="3327" max="3328" width="4.3984375" style="192" customWidth="1"/>
    <col min="3329" max="3329" width="32.59765625" style="192" customWidth="1"/>
    <col min="3330" max="3330" width="41.296875" style="192" bestFit="1" customWidth="1"/>
    <col min="3331" max="3331" width="14.59765625" style="192" bestFit="1" customWidth="1"/>
    <col min="3332" max="3332" width="12.09765625" style="192" bestFit="1" customWidth="1"/>
    <col min="3333" max="3333" width="14.59765625" style="192" bestFit="1" customWidth="1"/>
    <col min="3334" max="3334" width="10.59765625" style="192" bestFit="1" customWidth="1"/>
    <col min="3335" max="3335" width="17.296875" style="192" customWidth="1"/>
    <col min="3336" max="3336" width="3.09765625" style="192" customWidth="1"/>
    <col min="3337" max="3582" width="8.8984375" style="192"/>
    <col min="3583" max="3584" width="4.3984375" style="192" customWidth="1"/>
    <col min="3585" max="3585" width="32.59765625" style="192" customWidth="1"/>
    <col min="3586" max="3586" width="41.296875" style="192" bestFit="1" customWidth="1"/>
    <col min="3587" max="3587" width="14.59765625" style="192" bestFit="1" customWidth="1"/>
    <col min="3588" max="3588" width="12.09765625" style="192" bestFit="1" customWidth="1"/>
    <col min="3589" max="3589" width="14.59765625" style="192" bestFit="1" customWidth="1"/>
    <col min="3590" max="3590" width="10.59765625" style="192" bestFit="1" customWidth="1"/>
    <col min="3591" max="3591" width="17.296875" style="192" customWidth="1"/>
    <col min="3592" max="3592" width="3.09765625" style="192" customWidth="1"/>
    <col min="3593" max="3838" width="8.8984375" style="192"/>
    <col min="3839" max="3840" width="4.3984375" style="192" customWidth="1"/>
    <col min="3841" max="3841" width="32.59765625" style="192" customWidth="1"/>
    <col min="3842" max="3842" width="41.296875" style="192" bestFit="1" customWidth="1"/>
    <col min="3843" max="3843" width="14.59765625" style="192" bestFit="1" customWidth="1"/>
    <col min="3844" max="3844" width="12.09765625" style="192" bestFit="1" customWidth="1"/>
    <col min="3845" max="3845" width="14.59765625" style="192" bestFit="1" customWidth="1"/>
    <col min="3846" max="3846" width="10.59765625" style="192" bestFit="1" customWidth="1"/>
    <col min="3847" max="3847" width="17.296875" style="192" customWidth="1"/>
    <col min="3848" max="3848" width="3.09765625" style="192" customWidth="1"/>
    <col min="3849" max="4094" width="8.8984375" style="192"/>
    <col min="4095" max="4096" width="4.3984375" style="192" customWidth="1"/>
    <col min="4097" max="4097" width="32.59765625" style="192" customWidth="1"/>
    <col min="4098" max="4098" width="41.296875" style="192" bestFit="1" customWidth="1"/>
    <col min="4099" max="4099" width="14.59765625" style="192" bestFit="1" customWidth="1"/>
    <col min="4100" max="4100" width="12.09765625" style="192" bestFit="1" customWidth="1"/>
    <col min="4101" max="4101" width="14.59765625" style="192" bestFit="1" customWidth="1"/>
    <col min="4102" max="4102" width="10.59765625" style="192" bestFit="1" customWidth="1"/>
    <col min="4103" max="4103" width="17.296875" style="192" customWidth="1"/>
    <col min="4104" max="4104" width="3.09765625" style="192" customWidth="1"/>
    <col min="4105" max="4350" width="8.8984375" style="192"/>
    <col min="4351" max="4352" width="4.3984375" style="192" customWidth="1"/>
    <col min="4353" max="4353" width="32.59765625" style="192" customWidth="1"/>
    <col min="4354" max="4354" width="41.296875" style="192" bestFit="1" customWidth="1"/>
    <col min="4355" max="4355" width="14.59765625" style="192" bestFit="1" customWidth="1"/>
    <col min="4356" max="4356" width="12.09765625" style="192" bestFit="1" customWidth="1"/>
    <col min="4357" max="4357" width="14.59765625" style="192" bestFit="1" customWidth="1"/>
    <col min="4358" max="4358" width="10.59765625" style="192" bestFit="1" customWidth="1"/>
    <col min="4359" max="4359" width="17.296875" style="192" customWidth="1"/>
    <col min="4360" max="4360" width="3.09765625" style="192" customWidth="1"/>
    <col min="4361" max="4606" width="8.8984375" style="192"/>
    <col min="4607" max="4608" width="4.3984375" style="192" customWidth="1"/>
    <col min="4609" max="4609" width="32.59765625" style="192" customWidth="1"/>
    <col min="4610" max="4610" width="41.296875" style="192" bestFit="1" customWidth="1"/>
    <col min="4611" max="4611" width="14.59765625" style="192" bestFit="1" customWidth="1"/>
    <col min="4612" max="4612" width="12.09765625" style="192" bestFit="1" customWidth="1"/>
    <col min="4613" max="4613" width="14.59765625" style="192" bestFit="1" customWidth="1"/>
    <col min="4614" max="4614" width="10.59765625" style="192" bestFit="1" customWidth="1"/>
    <col min="4615" max="4615" width="17.296875" style="192" customWidth="1"/>
    <col min="4616" max="4616" width="3.09765625" style="192" customWidth="1"/>
    <col min="4617" max="4862" width="8.8984375" style="192"/>
    <col min="4863" max="4864" width="4.3984375" style="192" customWidth="1"/>
    <col min="4865" max="4865" width="32.59765625" style="192" customWidth="1"/>
    <col min="4866" max="4866" width="41.296875" style="192" bestFit="1" customWidth="1"/>
    <col min="4867" max="4867" width="14.59765625" style="192" bestFit="1" customWidth="1"/>
    <col min="4868" max="4868" width="12.09765625" style="192" bestFit="1" customWidth="1"/>
    <col min="4869" max="4869" width="14.59765625" style="192" bestFit="1" customWidth="1"/>
    <col min="4870" max="4870" width="10.59765625" style="192" bestFit="1" customWidth="1"/>
    <col min="4871" max="4871" width="17.296875" style="192" customWidth="1"/>
    <col min="4872" max="4872" width="3.09765625" style="192" customWidth="1"/>
    <col min="4873" max="5118" width="8.8984375" style="192"/>
    <col min="5119" max="5120" width="4.3984375" style="192" customWidth="1"/>
    <col min="5121" max="5121" width="32.59765625" style="192" customWidth="1"/>
    <col min="5122" max="5122" width="41.296875" style="192" bestFit="1" customWidth="1"/>
    <col min="5123" max="5123" width="14.59765625" style="192" bestFit="1" customWidth="1"/>
    <col min="5124" max="5124" width="12.09765625" style="192" bestFit="1" customWidth="1"/>
    <col min="5125" max="5125" width="14.59765625" style="192" bestFit="1" customWidth="1"/>
    <col min="5126" max="5126" width="10.59765625" style="192" bestFit="1" customWidth="1"/>
    <col min="5127" max="5127" width="17.296875" style="192" customWidth="1"/>
    <col min="5128" max="5128" width="3.09765625" style="192" customWidth="1"/>
    <col min="5129" max="5374" width="8.8984375" style="192"/>
    <col min="5375" max="5376" width="4.3984375" style="192" customWidth="1"/>
    <col min="5377" max="5377" width="32.59765625" style="192" customWidth="1"/>
    <col min="5378" max="5378" width="41.296875" style="192" bestFit="1" customWidth="1"/>
    <col min="5379" max="5379" width="14.59765625" style="192" bestFit="1" customWidth="1"/>
    <col min="5380" max="5380" width="12.09765625" style="192" bestFit="1" customWidth="1"/>
    <col min="5381" max="5381" width="14.59765625" style="192" bestFit="1" customWidth="1"/>
    <col min="5382" max="5382" width="10.59765625" style="192" bestFit="1" customWidth="1"/>
    <col min="5383" max="5383" width="17.296875" style="192" customWidth="1"/>
    <col min="5384" max="5384" width="3.09765625" style="192" customWidth="1"/>
    <col min="5385" max="5630" width="8.8984375" style="192"/>
    <col min="5631" max="5632" width="4.3984375" style="192" customWidth="1"/>
    <col min="5633" max="5633" width="32.59765625" style="192" customWidth="1"/>
    <col min="5634" max="5634" width="41.296875" style="192" bestFit="1" customWidth="1"/>
    <col min="5635" max="5635" width="14.59765625" style="192" bestFit="1" customWidth="1"/>
    <col min="5636" max="5636" width="12.09765625" style="192" bestFit="1" customWidth="1"/>
    <col min="5637" max="5637" width="14.59765625" style="192" bestFit="1" customWidth="1"/>
    <col min="5638" max="5638" width="10.59765625" style="192" bestFit="1" customWidth="1"/>
    <col min="5639" max="5639" width="17.296875" style="192" customWidth="1"/>
    <col min="5640" max="5640" width="3.09765625" style="192" customWidth="1"/>
    <col min="5641" max="5886" width="8.8984375" style="192"/>
    <col min="5887" max="5888" width="4.3984375" style="192" customWidth="1"/>
    <col min="5889" max="5889" width="32.59765625" style="192" customWidth="1"/>
    <col min="5890" max="5890" width="41.296875" style="192" bestFit="1" customWidth="1"/>
    <col min="5891" max="5891" width="14.59765625" style="192" bestFit="1" customWidth="1"/>
    <col min="5892" max="5892" width="12.09765625" style="192" bestFit="1" customWidth="1"/>
    <col min="5893" max="5893" width="14.59765625" style="192" bestFit="1" customWidth="1"/>
    <col min="5894" max="5894" width="10.59765625" style="192" bestFit="1" customWidth="1"/>
    <col min="5895" max="5895" width="17.296875" style="192" customWidth="1"/>
    <col min="5896" max="5896" width="3.09765625" style="192" customWidth="1"/>
    <col min="5897" max="6142" width="8.8984375" style="192"/>
    <col min="6143" max="6144" width="4.3984375" style="192" customWidth="1"/>
    <col min="6145" max="6145" width="32.59765625" style="192" customWidth="1"/>
    <col min="6146" max="6146" width="41.296875" style="192" bestFit="1" customWidth="1"/>
    <col min="6147" max="6147" width="14.59765625" style="192" bestFit="1" customWidth="1"/>
    <col min="6148" max="6148" width="12.09765625" style="192" bestFit="1" customWidth="1"/>
    <col min="6149" max="6149" width="14.59765625" style="192" bestFit="1" customWidth="1"/>
    <col min="6150" max="6150" width="10.59765625" style="192" bestFit="1" customWidth="1"/>
    <col min="6151" max="6151" width="17.296875" style="192" customWidth="1"/>
    <col min="6152" max="6152" width="3.09765625" style="192" customWidth="1"/>
    <col min="6153" max="6398" width="8.8984375" style="192"/>
    <col min="6399" max="6400" width="4.3984375" style="192" customWidth="1"/>
    <col min="6401" max="6401" width="32.59765625" style="192" customWidth="1"/>
    <col min="6402" max="6402" width="41.296875" style="192" bestFit="1" customWidth="1"/>
    <col min="6403" max="6403" width="14.59765625" style="192" bestFit="1" customWidth="1"/>
    <col min="6404" max="6404" width="12.09765625" style="192" bestFit="1" customWidth="1"/>
    <col min="6405" max="6405" width="14.59765625" style="192" bestFit="1" customWidth="1"/>
    <col min="6406" max="6406" width="10.59765625" style="192" bestFit="1" customWidth="1"/>
    <col min="6407" max="6407" width="17.296875" style="192" customWidth="1"/>
    <col min="6408" max="6408" width="3.09765625" style="192" customWidth="1"/>
    <col min="6409" max="6654" width="8.8984375" style="192"/>
    <col min="6655" max="6656" width="4.3984375" style="192" customWidth="1"/>
    <col min="6657" max="6657" width="32.59765625" style="192" customWidth="1"/>
    <col min="6658" max="6658" width="41.296875" style="192" bestFit="1" customWidth="1"/>
    <col min="6659" max="6659" width="14.59765625" style="192" bestFit="1" customWidth="1"/>
    <col min="6660" max="6660" width="12.09765625" style="192" bestFit="1" customWidth="1"/>
    <col min="6661" max="6661" width="14.59765625" style="192" bestFit="1" customWidth="1"/>
    <col min="6662" max="6662" width="10.59765625" style="192" bestFit="1" customWidth="1"/>
    <col min="6663" max="6663" width="17.296875" style="192" customWidth="1"/>
    <col min="6664" max="6664" width="3.09765625" style="192" customWidth="1"/>
    <col min="6665" max="6910" width="8.8984375" style="192"/>
    <col min="6911" max="6912" width="4.3984375" style="192" customWidth="1"/>
    <col min="6913" max="6913" width="32.59765625" style="192" customWidth="1"/>
    <col min="6914" max="6914" width="41.296875" style="192" bestFit="1" customWidth="1"/>
    <col min="6915" max="6915" width="14.59765625" style="192" bestFit="1" customWidth="1"/>
    <col min="6916" max="6916" width="12.09765625" style="192" bestFit="1" customWidth="1"/>
    <col min="6917" max="6917" width="14.59765625" style="192" bestFit="1" customWidth="1"/>
    <col min="6918" max="6918" width="10.59765625" style="192" bestFit="1" customWidth="1"/>
    <col min="6919" max="6919" width="17.296875" style="192" customWidth="1"/>
    <col min="6920" max="6920" width="3.09765625" style="192" customWidth="1"/>
    <col min="6921" max="7166" width="8.8984375" style="192"/>
    <col min="7167" max="7168" width="4.3984375" style="192" customWidth="1"/>
    <col min="7169" max="7169" width="32.59765625" style="192" customWidth="1"/>
    <col min="7170" max="7170" width="41.296875" style="192" bestFit="1" customWidth="1"/>
    <col min="7171" max="7171" width="14.59765625" style="192" bestFit="1" customWidth="1"/>
    <col min="7172" max="7172" width="12.09765625" style="192" bestFit="1" customWidth="1"/>
    <col min="7173" max="7173" width="14.59765625" style="192" bestFit="1" customWidth="1"/>
    <col min="7174" max="7174" width="10.59765625" style="192" bestFit="1" customWidth="1"/>
    <col min="7175" max="7175" width="17.296875" style="192" customWidth="1"/>
    <col min="7176" max="7176" width="3.09765625" style="192" customWidth="1"/>
    <col min="7177" max="7422" width="8.8984375" style="192"/>
    <col min="7423" max="7424" width="4.3984375" style="192" customWidth="1"/>
    <col min="7425" max="7425" width="32.59765625" style="192" customWidth="1"/>
    <col min="7426" max="7426" width="41.296875" style="192" bestFit="1" customWidth="1"/>
    <col min="7427" max="7427" width="14.59765625" style="192" bestFit="1" customWidth="1"/>
    <col min="7428" max="7428" width="12.09765625" style="192" bestFit="1" customWidth="1"/>
    <col min="7429" max="7429" width="14.59765625" style="192" bestFit="1" customWidth="1"/>
    <col min="7430" max="7430" width="10.59765625" style="192" bestFit="1" customWidth="1"/>
    <col min="7431" max="7431" width="17.296875" style="192" customWidth="1"/>
    <col min="7432" max="7432" width="3.09765625" style="192" customWidth="1"/>
    <col min="7433" max="7678" width="8.8984375" style="192"/>
    <col min="7679" max="7680" width="4.3984375" style="192" customWidth="1"/>
    <col min="7681" max="7681" width="32.59765625" style="192" customWidth="1"/>
    <col min="7682" max="7682" width="41.296875" style="192" bestFit="1" customWidth="1"/>
    <col min="7683" max="7683" width="14.59765625" style="192" bestFit="1" customWidth="1"/>
    <col min="7684" max="7684" width="12.09765625" style="192" bestFit="1" customWidth="1"/>
    <col min="7685" max="7685" width="14.59765625" style="192" bestFit="1" customWidth="1"/>
    <col min="7686" max="7686" width="10.59765625" style="192" bestFit="1" customWidth="1"/>
    <col min="7687" max="7687" width="17.296875" style="192" customWidth="1"/>
    <col min="7688" max="7688" width="3.09765625" style="192" customWidth="1"/>
    <col min="7689" max="7934" width="8.8984375" style="192"/>
    <col min="7935" max="7936" width="4.3984375" style="192" customWidth="1"/>
    <col min="7937" max="7937" width="32.59765625" style="192" customWidth="1"/>
    <col min="7938" max="7938" width="41.296875" style="192" bestFit="1" customWidth="1"/>
    <col min="7939" max="7939" width="14.59765625" style="192" bestFit="1" customWidth="1"/>
    <col min="7940" max="7940" width="12.09765625" style="192" bestFit="1" customWidth="1"/>
    <col min="7941" max="7941" width="14.59765625" style="192" bestFit="1" customWidth="1"/>
    <col min="7942" max="7942" width="10.59765625" style="192" bestFit="1" customWidth="1"/>
    <col min="7943" max="7943" width="17.296875" style="192" customWidth="1"/>
    <col min="7944" max="7944" width="3.09765625" style="192" customWidth="1"/>
    <col min="7945" max="8190" width="8.8984375" style="192"/>
    <col min="8191" max="8192" width="4.3984375" style="192" customWidth="1"/>
    <col min="8193" max="8193" width="32.59765625" style="192" customWidth="1"/>
    <col min="8194" max="8194" width="41.296875" style="192" bestFit="1" customWidth="1"/>
    <col min="8195" max="8195" width="14.59765625" style="192" bestFit="1" customWidth="1"/>
    <col min="8196" max="8196" width="12.09765625" style="192" bestFit="1" customWidth="1"/>
    <col min="8197" max="8197" width="14.59765625" style="192" bestFit="1" customWidth="1"/>
    <col min="8198" max="8198" width="10.59765625" style="192" bestFit="1" customWidth="1"/>
    <col min="8199" max="8199" width="17.296875" style="192" customWidth="1"/>
    <col min="8200" max="8200" width="3.09765625" style="192" customWidth="1"/>
    <col min="8201" max="8446" width="8.8984375" style="192"/>
    <col min="8447" max="8448" width="4.3984375" style="192" customWidth="1"/>
    <col min="8449" max="8449" width="32.59765625" style="192" customWidth="1"/>
    <col min="8450" max="8450" width="41.296875" style="192" bestFit="1" customWidth="1"/>
    <col min="8451" max="8451" width="14.59765625" style="192" bestFit="1" customWidth="1"/>
    <col min="8452" max="8452" width="12.09765625" style="192" bestFit="1" customWidth="1"/>
    <col min="8453" max="8453" width="14.59765625" style="192" bestFit="1" customWidth="1"/>
    <col min="8454" max="8454" width="10.59765625" style="192" bestFit="1" customWidth="1"/>
    <col min="8455" max="8455" width="17.296875" style="192" customWidth="1"/>
    <col min="8456" max="8456" width="3.09765625" style="192" customWidth="1"/>
    <col min="8457" max="8702" width="8.8984375" style="192"/>
    <col min="8703" max="8704" width="4.3984375" style="192" customWidth="1"/>
    <col min="8705" max="8705" width="32.59765625" style="192" customWidth="1"/>
    <col min="8706" max="8706" width="41.296875" style="192" bestFit="1" customWidth="1"/>
    <col min="8707" max="8707" width="14.59765625" style="192" bestFit="1" customWidth="1"/>
    <col min="8708" max="8708" width="12.09765625" style="192" bestFit="1" customWidth="1"/>
    <col min="8709" max="8709" width="14.59765625" style="192" bestFit="1" customWidth="1"/>
    <col min="8710" max="8710" width="10.59765625" style="192" bestFit="1" customWidth="1"/>
    <col min="8711" max="8711" width="17.296875" style="192" customWidth="1"/>
    <col min="8712" max="8712" width="3.09765625" style="192" customWidth="1"/>
    <col min="8713" max="8958" width="8.8984375" style="192"/>
    <col min="8959" max="8960" width="4.3984375" style="192" customWidth="1"/>
    <col min="8961" max="8961" width="32.59765625" style="192" customWidth="1"/>
    <col min="8962" max="8962" width="41.296875" style="192" bestFit="1" customWidth="1"/>
    <col min="8963" max="8963" width="14.59765625" style="192" bestFit="1" customWidth="1"/>
    <col min="8964" max="8964" width="12.09765625" style="192" bestFit="1" customWidth="1"/>
    <col min="8965" max="8965" width="14.59765625" style="192" bestFit="1" customWidth="1"/>
    <col min="8966" max="8966" width="10.59765625" style="192" bestFit="1" customWidth="1"/>
    <col min="8967" max="8967" width="17.296875" style="192" customWidth="1"/>
    <col min="8968" max="8968" width="3.09765625" style="192" customWidth="1"/>
    <col min="8969" max="9214" width="8.8984375" style="192"/>
    <col min="9215" max="9216" width="4.3984375" style="192" customWidth="1"/>
    <col min="9217" max="9217" width="32.59765625" style="192" customWidth="1"/>
    <col min="9218" max="9218" width="41.296875" style="192" bestFit="1" customWidth="1"/>
    <col min="9219" max="9219" width="14.59765625" style="192" bestFit="1" customWidth="1"/>
    <col min="9220" max="9220" width="12.09765625" style="192" bestFit="1" customWidth="1"/>
    <col min="9221" max="9221" width="14.59765625" style="192" bestFit="1" customWidth="1"/>
    <col min="9222" max="9222" width="10.59765625" style="192" bestFit="1" customWidth="1"/>
    <col min="9223" max="9223" width="17.296875" style="192" customWidth="1"/>
    <col min="9224" max="9224" width="3.09765625" style="192" customWidth="1"/>
    <col min="9225" max="9470" width="8.8984375" style="192"/>
    <col min="9471" max="9472" width="4.3984375" style="192" customWidth="1"/>
    <col min="9473" max="9473" width="32.59765625" style="192" customWidth="1"/>
    <col min="9474" max="9474" width="41.296875" style="192" bestFit="1" customWidth="1"/>
    <col min="9475" max="9475" width="14.59765625" style="192" bestFit="1" customWidth="1"/>
    <col min="9476" max="9476" width="12.09765625" style="192" bestFit="1" customWidth="1"/>
    <col min="9477" max="9477" width="14.59765625" style="192" bestFit="1" customWidth="1"/>
    <col min="9478" max="9478" width="10.59765625" style="192" bestFit="1" customWidth="1"/>
    <col min="9479" max="9479" width="17.296875" style="192" customWidth="1"/>
    <col min="9480" max="9480" width="3.09765625" style="192" customWidth="1"/>
    <col min="9481" max="9726" width="8.8984375" style="192"/>
    <col min="9727" max="9728" width="4.3984375" style="192" customWidth="1"/>
    <col min="9729" max="9729" width="32.59765625" style="192" customWidth="1"/>
    <col min="9730" max="9730" width="41.296875" style="192" bestFit="1" customWidth="1"/>
    <col min="9731" max="9731" width="14.59765625" style="192" bestFit="1" customWidth="1"/>
    <col min="9732" max="9732" width="12.09765625" style="192" bestFit="1" customWidth="1"/>
    <col min="9733" max="9733" width="14.59765625" style="192" bestFit="1" customWidth="1"/>
    <col min="9734" max="9734" width="10.59765625" style="192" bestFit="1" customWidth="1"/>
    <col min="9735" max="9735" width="17.296875" style="192" customWidth="1"/>
    <col min="9736" max="9736" width="3.09765625" style="192" customWidth="1"/>
    <col min="9737" max="9982" width="8.8984375" style="192"/>
    <col min="9983" max="9984" width="4.3984375" style="192" customWidth="1"/>
    <col min="9985" max="9985" width="32.59765625" style="192" customWidth="1"/>
    <col min="9986" max="9986" width="41.296875" style="192" bestFit="1" customWidth="1"/>
    <col min="9987" max="9987" width="14.59765625" style="192" bestFit="1" customWidth="1"/>
    <col min="9988" max="9988" width="12.09765625" style="192" bestFit="1" customWidth="1"/>
    <col min="9989" max="9989" width="14.59765625" style="192" bestFit="1" customWidth="1"/>
    <col min="9990" max="9990" width="10.59765625" style="192" bestFit="1" customWidth="1"/>
    <col min="9991" max="9991" width="17.296875" style="192" customWidth="1"/>
    <col min="9992" max="9992" width="3.09765625" style="192" customWidth="1"/>
    <col min="9993" max="10238" width="8.8984375" style="192"/>
    <col min="10239" max="10240" width="4.3984375" style="192" customWidth="1"/>
    <col min="10241" max="10241" width="32.59765625" style="192" customWidth="1"/>
    <col min="10242" max="10242" width="41.296875" style="192" bestFit="1" customWidth="1"/>
    <col min="10243" max="10243" width="14.59765625" style="192" bestFit="1" customWidth="1"/>
    <col min="10244" max="10244" width="12.09765625" style="192" bestFit="1" customWidth="1"/>
    <col min="10245" max="10245" width="14.59765625" style="192" bestFit="1" customWidth="1"/>
    <col min="10246" max="10246" width="10.59765625" style="192" bestFit="1" customWidth="1"/>
    <col min="10247" max="10247" width="17.296875" style="192" customWidth="1"/>
    <col min="10248" max="10248" width="3.09765625" style="192" customWidth="1"/>
    <col min="10249" max="10494" width="8.8984375" style="192"/>
    <col min="10495" max="10496" width="4.3984375" style="192" customWidth="1"/>
    <col min="10497" max="10497" width="32.59765625" style="192" customWidth="1"/>
    <col min="10498" max="10498" width="41.296875" style="192" bestFit="1" customWidth="1"/>
    <col min="10499" max="10499" width="14.59765625" style="192" bestFit="1" customWidth="1"/>
    <col min="10500" max="10500" width="12.09765625" style="192" bestFit="1" customWidth="1"/>
    <col min="10501" max="10501" width="14.59765625" style="192" bestFit="1" customWidth="1"/>
    <col min="10502" max="10502" width="10.59765625" style="192" bestFit="1" customWidth="1"/>
    <col min="10503" max="10503" width="17.296875" style="192" customWidth="1"/>
    <col min="10504" max="10504" width="3.09765625" style="192" customWidth="1"/>
    <col min="10505" max="10750" width="8.8984375" style="192"/>
    <col min="10751" max="10752" width="4.3984375" style="192" customWidth="1"/>
    <col min="10753" max="10753" width="32.59765625" style="192" customWidth="1"/>
    <col min="10754" max="10754" width="41.296875" style="192" bestFit="1" customWidth="1"/>
    <col min="10755" max="10755" width="14.59765625" style="192" bestFit="1" customWidth="1"/>
    <col min="10756" max="10756" width="12.09765625" style="192" bestFit="1" customWidth="1"/>
    <col min="10757" max="10757" width="14.59765625" style="192" bestFit="1" customWidth="1"/>
    <col min="10758" max="10758" width="10.59765625" style="192" bestFit="1" customWidth="1"/>
    <col min="10759" max="10759" width="17.296875" style="192" customWidth="1"/>
    <col min="10760" max="10760" width="3.09765625" style="192" customWidth="1"/>
    <col min="10761" max="11006" width="8.8984375" style="192"/>
    <col min="11007" max="11008" width="4.3984375" style="192" customWidth="1"/>
    <col min="11009" max="11009" width="32.59765625" style="192" customWidth="1"/>
    <col min="11010" max="11010" width="41.296875" style="192" bestFit="1" customWidth="1"/>
    <col min="11011" max="11011" width="14.59765625" style="192" bestFit="1" customWidth="1"/>
    <col min="11012" max="11012" width="12.09765625" style="192" bestFit="1" customWidth="1"/>
    <col min="11013" max="11013" width="14.59765625" style="192" bestFit="1" customWidth="1"/>
    <col min="11014" max="11014" width="10.59765625" style="192" bestFit="1" customWidth="1"/>
    <col min="11015" max="11015" width="17.296875" style="192" customWidth="1"/>
    <col min="11016" max="11016" width="3.09765625" style="192" customWidth="1"/>
    <col min="11017" max="11262" width="8.8984375" style="192"/>
    <col min="11263" max="11264" width="4.3984375" style="192" customWidth="1"/>
    <col min="11265" max="11265" width="32.59765625" style="192" customWidth="1"/>
    <col min="11266" max="11266" width="41.296875" style="192" bestFit="1" customWidth="1"/>
    <col min="11267" max="11267" width="14.59765625" style="192" bestFit="1" customWidth="1"/>
    <col min="11268" max="11268" width="12.09765625" style="192" bestFit="1" customWidth="1"/>
    <col min="11269" max="11269" width="14.59765625" style="192" bestFit="1" customWidth="1"/>
    <col min="11270" max="11270" width="10.59765625" style="192" bestFit="1" customWidth="1"/>
    <col min="11271" max="11271" width="17.296875" style="192" customWidth="1"/>
    <col min="11272" max="11272" width="3.09765625" style="192" customWidth="1"/>
    <col min="11273" max="11518" width="8.8984375" style="192"/>
    <col min="11519" max="11520" width="4.3984375" style="192" customWidth="1"/>
    <col min="11521" max="11521" width="32.59765625" style="192" customWidth="1"/>
    <col min="11522" max="11522" width="41.296875" style="192" bestFit="1" customWidth="1"/>
    <col min="11523" max="11523" width="14.59765625" style="192" bestFit="1" customWidth="1"/>
    <col min="11524" max="11524" width="12.09765625" style="192" bestFit="1" customWidth="1"/>
    <col min="11525" max="11525" width="14.59765625" style="192" bestFit="1" customWidth="1"/>
    <col min="11526" max="11526" width="10.59765625" style="192" bestFit="1" customWidth="1"/>
    <col min="11527" max="11527" width="17.296875" style="192" customWidth="1"/>
    <col min="11528" max="11528" width="3.09765625" style="192" customWidth="1"/>
    <col min="11529" max="11774" width="8.8984375" style="192"/>
    <col min="11775" max="11776" width="4.3984375" style="192" customWidth="1"/>
    <col min="11777" max="11777" width="32.59765625" style="192" customWidth="1"/>
    <col min="11778" max="11778" width="41.296875" style="192" bestFit="1" customWidth="1"/>
    <col min="11779" max="11779" width="14.59765625" style="192" bestFit="1" customWidth="1"/>
    <col min="11780" max="11780" width="12.09765625" style="192" bestFit="1" customWidth="1"/>
    <col min="11781" max="11781" width="14.59765625" style="192" bestFit="1" customWidth="1"/>
    <col min="11782" max="11782" width="10.59765625" style="192" bestFit="1" customWidth="1"/>
    <col min="11783" max="11783" width="17.296875" style="192" customWidth="1"/>
    <col min="11784" max="11784" width="3.09765625" style="192" customWidth="1"/>
    <col min="11785" max="12030" width="8.8984375" style="192"/>
    <col min="12031" max="12032" width="4.3984375" style="192" customWidth="1"/>
    <col min="12033" max="12033" width="32.59765625" style="192" customWidth="1"/>
    <col min="12034" max="12034" width="41.296875" style="192" bestFit="1" customWidth="1"/>
    <col min="12035" max="12035" width="14.59765625" style="192" bestFit="1" customWidth="1"/>
    <col min="12036" max="12036" width="12.09765625" style="192" bestFit="1" customWidth="1"/>
    <col min="12037" max="12037" width="14.59765625" style="192" bestFit="1" customWidth="1"/>
    <col min="12038" max="12038" width="10.59765625" style="192" bestFit="1" customWidth="1"/>
    <col min="12039" max="12039" width="17.296875" style="192" customWidth="1"/>
    <col min="12040" max="12040" width="3.09765625" style="192" customWidth="1"/>
    <col min="12041" max="12286" width="8.8984375" style="192"/>
    <col min="12287" max="12288" width="4.3984375" style="192" customWidth="1"/>
    <col min="12289" max="12289" width="32.59765625" style="192" customWidth="1"/>
    <col min="12290" max="12290" width="41.296875" style="192" bestFit="1" customWidth="1"/>
    <col min="12291" max="12291" width="14.59765625" style="192" bestFit="1" customWidth="1"/>
    <col min="12292" max="12292" width="12.09765625" style="192" bestFit="1" customWidth="1"/>
    <col min="12293" max="12293" width="14.59765625" style="192" bestFit="1" customWidth="1"/>
    <col min="12294" max="12294" width="10.59765625" style="192" bestFit="1" customWidth="1"/>
    <col min="12295" max="12295" width="17.296875" style="192" customWidth="1"/>
    <col min="12296" max="12296" width="3.09765625" style="192" customWidth="1"/>
    <col min="12297" max="12542" width="8.8984375" style="192"/>
    <col min="12543" max="12544" width="4.3984375" style="192" customWidth="1"/>
    <col min="12545" max="12545" width="32.59765625" style="192" customWidth="1"/>
    <col min="12546" max="12546" width="41.296875" style="192" bestFit="1" customWidth="1"/>
    <col min="12547" max="12547" width="14.59765625" style="192" bestFit="1" customWidth="1"/>
    <col min="12548" max="12548" width="12.09765625" style="192" bestFit="1" customWidth="1"/>
    <col min="12549" max="12549" width="14.59765625" style="192" bestFit="1" customWidth="1"/>
    <col min="12550" max="12550" width="10.59765625" style="192" bestFit="1" customWidth="1"/>
    <col min="12551" max="12551" width="17.296875" style="192" customWidth="1"/>
    <col min="12552" max="12552" width="3.09765625" style="192" customWidth="1"/>
    <col min="12553" max="12798" width="8.8984375" style="192"/>
    <col min="12799" max="12800" width="4.3984375" style="192" customWidth="1"/>
    <col min="12801" max="12801" width="32.59765625" style="192" customWidth="1"/>
    <col min="12802" max="12802" width="41.296875" style="192" bestFit="1" customWidth="1"/>
    <col min="12803" max="12803" width="14.59765625" style="192" bestFit="1" customWidth="1"/>
    <col min="12804" max="12804" width="12.09765625" style="192" bestFit="1" customWidth="1"/>
    <col min="12805" max="12805" width="14.59765625" style="192" bestFit="1" customWidth="1"/>
    <col min="12806" max="12806" width="10.59765625" style="192" bestFit="1" customWidth="1"/>
    <col min="12807" max="12807" width="17.296875" style="192" customWidth="1"/>
    <col min="12808" max="12808" width="3.09765625" style="192" customWidth="1"/>
    <col min="12809" max="13054" width="8.8984375" style="192"/>
    <col min="13055" max="13056" width="4.3984375" style="192" customWidth="1"/>
    <col min="13057" max="13057" width="32.59765625" style="192" customWidth="1"/>
    <col min="13058" max="13058" width="41.296875" style="192" bestFit="1" customWidth="1"/>
    <col min="13059" max="13059" width="14.59765625" style="192" bestFit="1" customWidth="1"/>
    <col min="13060" max="13060" width="12.09765625" style="192" bestFit="1" customWidth="1"/>
    <col min="13061" max="13061" width="14.59765625" style="192" bestFit="1" customWidth="1"/>
    <col min="13062" max="13062" width="10.59765625" style="192" bestFit="1" customWidth="1"/>
    <col min="13063" max="13063" width="17.296875" style="192" customWidth="1"/>
    <col min="13064" max="13064" width="3.09765625" style="192" customWidth="1"/>
    <col min="13065" max="13310" width="8.8984375" style="192"/>
    <col min="13311" max="13312" width="4.3984375" style="192" customWidth="1"/>
    <col min="13313" max="13313" width="32.59765625" style="192" customWidth="1"/>
    <col min="13314" max="13314" width="41.296875" style="192" bestFit="1" customWidth="1"/>
    <col min="13315" max="13315" width="14.59765625" style="192" bestFit="1" customWidth="1"/>
    <col min="13316" max="13316" width="12.09765625" style="192" bestFit="1" customWidth="1"/>
    <col min="13317" max="13317" width="14.59765625" style="192" bestFit="1" customWidth="1"/>
    <col min="13318" max="13318" width="10.59765625" style="192" bestFit="1" customWidth="1"/>
    <col min="13319" max="13319" width="17.296875" style="192" customWidth="1"/>
    <col min="13320" max="13320" width="3.09765625" style="192" customWidth="1"/>
    <col min="13321" max="13566" width="8.8984375" style="192"/>
    <col min="13567" max="13568" width="4.3984375" style="192" customWidth="1"/>
    <col min="13569" max="13569" width="32.59765625" style="192" customWidth="1"/>
    <col min="13570" max="13570" width="41.296875" style="192" bestFit="1" customWidth="1"/>
    <col min="13571" max="13571" width="14.59765625" style="192" bestFit="1" customWidth="1"/>
    <col min="13572" max="13572" width="12.09765625" style="192" bestFit="1" customWidth="1"/>
    <col min="13573" max="13573" width="14.59765625" style="192" bestFit="1" customWidth="1"/>
    <col min="13574" max="13574" width="10.59765625" style="192" bestFit="1" customWidth="1"/>
    <col min="13575" max="13575" width="17.296875" style="192" customWidth="1"/>
    <col min="13576" max="13576" width="3.09765625" style="192" customWidth="1"/>
    <col min="13577" max="13822" width="8.8984375" style="192"/>
    <col min="13823" max="13824" width="4.3984375" style="192" customWidth="1"/>
    <col min="13825" max="13825" width="32.59765625" style="192" customWidth="1"/>
    <col min="13826" max="13826" width="41.296875" style="192" bestFit="1" customWidth="1"/>
    <col min="13827" max="13827" width="14.59765625" style="192" bestFit="1" customWidth="1"/>
    <col min="13828" max="13828" width="12.09765625" style="192" bestFit="1" customWidth="1"/>
    <col min="13829" max="13829" width="14.59765625" style="192" bestFit="1" customWidth="1"/>
    <col min="13830" max="13830" width="10.59765625" style="192" bestFit="1" customWidth="1"/>
    <col min="13831" max="13831" width="17.296875" style="192" customWidth="1"/>
    <col min="13832" max="13832" width="3.09765625" style="192" customWidth="1"/>
    <col min="13833" max="14078" width="8.8984375" style="192"/>
    <col min="14079" max="14080" width="4.3984375" style="192" customWidth="1"/>
    <col min="14081" max="14081" width="32.59765625" style="192" customWidth="1"/>
    <col min="14082" max="14082" width="41.296875" style="192" bestFit="1" customWidth="1"/>
    <col min="14083" max="14083" width="14.59765625" style="192" bestFit="1" customWidth="1"/>
    <col min="14084" max="14084" width="12.09765625" style="192" bestFit="1" customWidth="1"/>
    <col min="14085" max="14085" width="14.59765625" style="192" bestFit="1" customWidth="1"/>
    <col min="14086" max="14086" width="10.59765625" style="192" bestFit="1" customWidth="1"/>
    <col min="14087" max="14087" width="17.296875" style="192" customWidth="1"/>
    <col min="14088" max="14088" width="3.09765625" style="192" customWidth="1"/>
    <col min="14089" max="14334" width="8.8984375" style="192"/>
    <col min="14335" max="14336" width="4.3984375" style="192" customWidth="1"/>
    <col min="14337" max="14337" width="32.59765625" style="192" customWidth="1"/>
    <col min="14338" max="14338" width="41.296875" style="192" bestFit="1" customWidth="1"/>
    <col min="14339" max="14339" width="14.59765625" style="192" bestFit="1" customWidth="1"/>
    <col min="14340" max="14340" width="12.09765625" style="192" bestFit="1" customWidth="1"/>
    <col min="14341" max="14341" width="14.59765625" style="192" bestFit="1" customWidth="1"/>
    <col min="14342" max="14342" width="10.59765625" style="192" bestFit="1" customWidth="1"/>
    <col min="14343" max="14343" width="17.296875" style="192" customWidth="1"/>
    <col min="14344" max="14344" width="3.09765625" style="192" customWidth="1"/>
    <col min="14345" max="14590" width="8.8984375" style="192"/>
    <col min="14591" max="14592" width="4.3984375" style="192" customWidth="1"/>
    <col min="14593" max="14593" width="32.59765625" style="192" customWidth="1"/>
    <col min="14594" max="14594" width="41.296875" style="192" bestFit="1" customWidth="1"/>
    <col min="14595" max="14595" width="14.59765625" style="192" bestFit="1" customWidth="1"/>
    <col min="14596" max="14596" width="12.09765625" style="192" bestFit="1" customWidth="1"/>
    <col min="14597" max="14597" width="14.59765625" style="192" bestFit="1" customWidth="1"/>
    <col min="14598" max="14598" width="10.59765625" style="192" bestFit="1" customWidth="1"/>
    <col min="14599" max="14599" width="17.296875" style="192" customWidth="1"/>
    <col min="14600" max="14600" width="3.09765625" style="192" customWidth="1"/>
    <col min="14601" max="14846" width="8.8984375" style="192"/>
    <col min="14847" max="14848" width="4.3984375" style="192" customWidth="1"/>
    <col min="14849" max="14849" width="32.59765625" style="192" customWidth="1"/>
    <col min="14850" max="14850" width="41.296875" style="192" bestFit="1" customWidth="1"/>
    <col min="14851" max="14851" width="14.59765625" style="192" bestFit="1" customWidth="1"/>
    <col min="14852" max="14852" width="12.09765625" style="192" bestFit="1" customWidth="1"/>
    <col min="14853" max="14853" width="14.59765625" style="192" bestFit="1" customWidth="1"/>
    <col min="14854" max="14854" width="10.59765625" style="192" bestFit="1" customWidth="1"/>
    <col min="14855" max="14855" width="17.296875" style="192" customWidth="1"/>
    <col min="14856" max="14856" width="3.09765625" style="192" customWidth="1"/>
    <col min="14857" max="15102" width="8.8984375" style="192"/>
    <col min="15103" max="15104" width="4.3984375" style="192" customWidth="1"/>
    <col min="15105" max="15105" width="32.59765625" style="192" customWidth="1"/>
    <col min="15106" max="15106" width="41.296875" style="192" bestFit="1" customWidth="1"/>
    <col min="15107" max="15107" width="14.59765625" style="192" bestFit="1" customWidth="1"/>
    <col min="15108" max="15108" width="12.09765625" style="192" bestFit="1" customWidth="1"/>
    <col min="15109" max="15109" width="14.59765625" style="192" bestFit="1" customWidth="1"/>
    <col min="15110" max="15110" width="10.59765625" style="192" bestFit="1" customWidth="1"/>
    <col min="15111" max="15111" width="17.296875" style="192" customWidth="1"/>
    <col min="15112" max="15112" width="3.09765625" style="192" customWidth="1"/>
    <col min="15113" max="15358" width="8.8984375" style="192"/>
    <col min="15359" max="15360" width="4.3984375" style="192" customWidth="1"/>
    <col min="15361" max="15361" width="32.59765625" style="192" customWidth="1"/>
    <col min="15362" max="15362" width="41.296875" style="192" bestFit="1" customWidth="1"/>
    <col min="15363" max="15363" width="14.59765625" style="192" bestFit="1" customWidth="1"/>
    <col min="15364" max="15364" width="12.09765625" style="192" bestFit="1" customWidth="1"/>
    <col min="15365" max="15365" width="14.59765625" style="192" bestFit="1" customWidth="1"/>
    <col min="15366" max="15366" width="10.59765625" style="192" bestFit="1" customWidth="1"/>
    <col min="15367" max="15367" width="17.296875" style="192" customWidth="1"/>
    <col min="15368" max="15368" width="3.09765625" style="192" customWidth="1"/>
    <col min="15369" max="15614" width="8.8984375" style="192"/>
    <col min="15615" max="15616" width="4.3984375" style="192" customWidth="1"/>
    <col min="15617" max="15617" width="32.59765625" style="192" customWidth="1"/>
    <col min="15618" max="15618" width="41.296875" style="192" bestFit="1" customWidth="1"/>
    <col min="15619" max="15619" width="14.59765625" style="192" bestFit="1" customWidth="1"/>
    <col min="15620" max="15620" width="12.09765625" style="192" bestFit="1" customWidth="1"/>
    <col min="15621" max="15621" width="14.59765625" style="192" bestFit="1" customWidth="1"/>
    <col min="15622" max="15622" width="10.59765625" style="192" bestFit="1" customWidth="1"/>
    <col min="15623" max="15623" width="17.296875" style="192" customWidth="1"/>
    <col min="15624" max="15624" width="3.09765625" style="192" customWidth="1"/>
    <col min="15625" max="15870" width="8.8984375" style="192"/>
    <col min="15871" max="15872" width="4.3984375" style="192" customWidth="1"/>
    <col min="15873" max="15873" width="32.59765625" style="192" customWidth="1"/>
    <col min="15874" max="15874" width="41.296875" style="192" bestFit="1" customWidth="1"/>
    <col min="15875" max="15875" width="14.59765625" style="192" bestFit="1" customWidth="1"/>
    <col min="15876" max="15876" width="12.09765625" style="192" bestFit="1" customWidth="1"/>
    <col min="15877" max="15877" width="14.59765625" style="192" bestFit="1" customWidth="1"/>
    <col min="15878" max="15878" width="10.59765625" style="192" bestFit="1" customWidth="1"/>
    <col min="15879" max="15879" width="17.296875" style="192" customWidth="1"/>
    <col min="15880" max="15880" width="3.09765625" style="192" customWidth="1"/>
    <col min="15881" max="16126" width="8.8984375" style="192"/>
    <col min="16127" max="16128" width="4.3984375" style="192" customWidth="1"/>
    <col min="16129" max="16129" width="32.59765625" style="192" customWidth="1"/>
    <col min="16130" max="16130" width="41.296875" style="192" bestFit="1" customWidth="1"/>
    <col min="16131" max="16131" width="14.59765625" style="192" bestFit="1" customWidth="1"/>
    <col min="16132" max="16132" width="12.09765625" style="192" bestFit="1" customWidth="1"/>
    <col min="16133" max="16133" width="14.59765625" style="192" bestFit="1" customWidth="1"/>
    <col min="16134" max="16134" width="10.59765625" style="192" bestFit="1" customWidth="1"/>
    <col min="16135" max="16135" width="17.296875" style="192" customWidth="1"/>
    <col min="16136" max="16136" width="3.09765625" style="192" customWidth="1"/>
    <col min="16137" max="16384" width="8.8984375" style="192"/>
  </cols>
  <sheetData>
    <row r="1" spans="1:7" ht="18.600000000000001" customHeight="1" x14ac:dyDescent="0.3">
      <c r="A1" s="254" t="s">
        <v>0</v>
      </c>
      <c r="B1" s="254"/>
      <c r="C1" s="254"/>
      <c r="D1" s="254"/>
      <c r="E1" s="254"/>
      <c r="F1" s="254"/>
    </row>
    <row r="2" spans="1:7" ht="15.7" customHeight="1" x14ac:dyDescent="0.3">
      <c r="B2" s="193">
        <v>43497</v>
      </c>
    </row>
    <row r="3" spans="1:7" ht="15.7" customHeight="1" x14ac:dyDescent="0.3">
      <c r="B3" s="193"/>
    </row>
    <row r="4" spans="1:7" ht="15" customHeight="1" x14ac:dyDescent="0.3">
      <c r="A4" s="196" t="s">
        <v>578</v>
      </c>
      <c r="C4" s="197" t="s">
        <v>2</v>
      </c>
      <c r="D4" s="197" t="s">
        <v>3</v>
      </c>
      <c r="E4" s="197" t="s">
        <v>4</v>
      </c>
      <c r="F4" s="198" t="s">
        <v>5</v>
      </c>
    </row>
    <row r="5" spans="1:7" ht="14.4" customHeight="1" x14ac:dyDescent="0.3">
      <c r="A5" s="199" t="s">
        <v>198</v>
      </c>
      <c r="B5" s="192" t="s">
        <v>431</v>
      </c>
      <c r="C5" s="200">
        <v>18.079999999999998</v>
      </c>
      <c r="D5" s="200">
        <v>3.62</v>
      </c>
      <c r="E5" s="201">
        <v>21.7</v>
      </c>
      <c r="F5" s="195" t="s">
        <v>8</v>
      </c>
      <c r="G5" s="202"/>
    </row>
    <row r="6" spans="1:7" ht="14.4" customHeight="1" x14ac:dyDescent="0.3">
      <c r="A6" s="199" t="s">
        <v>198</v>
      </c>
      <c r="B6" s="192" t="s">
        <v>431</v>
      </c>
      <c r="C6" s="200">
        <v>55.06</v>
      </c>
      <c r="D6" s="200">
        <v>11.02</v>
      </c>
      <c r="E6" s="201">
        <v>66.08</v>
      </c>
      <c r="F6" s="195" t="s">
        <v>8</v>
      </c>
      <c r="G6" s="202"/>
    </row>
    <row r="7" spans="1:7" ht="14.4" customHeight="1" x14ac:dyDescent="0.3">
      <c r="A7" s="199" t="s">
        <v>17</v>
      </c>
      <c r="B7" s="192" t="s">
        <v>432</v>
      </c>
      <c r="C7" s="203">
        <v>15</v>
      </c>
      <c r="D7" s="203">
        <v>3</v>
      </c>
      <c r="E7" s="203">
        <v>18</v>
      </c>
      <c r="F7" s="195" t="s">
        <v>8</v>
      </c>
      <c r="G7" s="202"/>
    </row>
    <row r="8" spans="1:7" ht="14.4" customHeight="1" x14ac:dyDescent="0.3">
      <c r="A8" s="199" t="s">
        <v>302</v>
      </c>
      <c r="B8" s="192" t="s">
        <v>470</v>
      </c>
      <c r="C8" s="203">
        <v>24.5</v>
      </c>
      <c r="D8" s="203">
        <v>4.9000000000000004</v>
      </c>
      <c r="E8" s="203">
        <f>SUM(C8:D8)</f>
        <v>29.4</v>
      </c>
      <c r="F8" s="195">
        <v>203487</v>
      </c>
      <c r="G8" s="202"/>
    </row>
    <row r="9" spans="1:7" ht="12.85" customHeight="1" x14ac:dyDescent="0.3">
      <c r="C9" s="206">
        <f>SUM(C5:C8)</f>
        <v>112.64</v>
      </c>
      <c r="D9" s="206">
        <f>SUM(D5:D8)</f>
        <v>22.54</v>
      </c>
      <c r="E9" s="206">
        <f>SUM(E5:E8)</f>
        <v>135.18</v>
      </c>
    </row>
    <row r="10" spans="1:7" x14ac:dyDescent="0.3">
      <c r="C10" s="205"/>
      <c r="D10" s="205"/>
      <c r="E10" s="205"/>
    </row>
    <row r="11" spans="1:7" x14ac:dyDescent="0.3">
      <c r="A11" s="196" t="s">
        <v>583</v>
      </c>
      <c r="C11" s="207"/>
      <c r="D11" s="207"/>
      <c r="E11" s="207"/>
      <c r="G11" s="202"/>
    </row>
    <row r="12" spans="1:7" x14ac:dyDescent="0.3">
      <c r="A12" s="199" t="s">
        <v>33</v>
      </c>
      <c r="B12" s="192" t="s">
        <v>34</v>
      </c>
      <c r="C12" s="208">
        <v>7.94</v>
      </c>
      <c r="D12" s="208"/>
      <c r="E12" s="208">
        <v>7.94</v>
      </c>
      <c r="F12" s="195" t="s">
        <v>8</v>
      </c>
    </row>
    <row r="13" spans="1:7" x14ac:dyDescent="0.3">
      <c r="A13" s="192" t="s">
        <v>37</v>
      </c>
      <c r="B13" s="192" t="s">
        <v>38</v>
      </c>
      <c r="C13" s="209">
        <v>91.45</v>
      </c>
      <c r="D13" s="209">
        <v>18.28</v>
      </c>
      <c r="E13" s="209">
        <f>SUM(C13:D13)</f>
        <v>109.73</v>
      </c>
      <c r="F13" s="210" t="s">
        <v>8</v>
      </c>
      <c r="G13" s="202"/>
    </row>
    <row r="14" spans="1:7" x14ac:dyDescent="0.3">
      <c r="A14" s="192" t="s">
        <v>17</v>
      </c>
      <c r="B14" s="192" t="s">
        <v>436</v>
      </c>
      <c r="C14" s="208">
        <v>67.84</v>
      </c>
      <c r="D14" s="208">
        <v>13.57</v>
      </c>
      <c r="E14" s="208">
        <v>81.41</v>
      </c>
      <c r="F14" s="210" t="s">
        <v>8</v>
      </c>
      <c r="G14" s="202"/>
    </row>
    <row r="15" spans="1:7" x14ac:dyDescent="0.3">
      <c r="A15" s="192" t="s">
        <v>214</v>
      </c>
      <c r="B15" s="192" t="s">
        <v>41</v>
      </c>
      <c r="C15" s="208">
        <v>30.36</v>
      </c>
      <c r="D15" s="208">
        <v>6.07</v>
      </c>
      <c r="E15" s="208">
        <v>36.43</v>
      </c>
      <c r="F15" s="195">
        <v>203488</v>
      </c>
      <c r="G15" s="202"/>
    </row>
    <row r="16" spans="1:7" x14ac:dyDescent="0.3">
      <c r="A16" s="192" t="s">
        <v>214</v>
      </c>
      <c r="B16" s="192" t="s">
        <v>633</v>
      </c>
      <c r="C16" s="208">
        <v>7.25</v>
      </c>
      <c r="D16" s="208">
        <v>1.45</v>
      </c>
      <c r="E16" s="208">
        <v>8.6999999999999993</v>
      </c>
      <c r="F16" s="195">
        <v>203488</v>
      </c>
      <c r="G16" s="202"/>
    </row>
    <row r="17" spans="1:7" x14ac:dyDescent="0.3">
      <c r="A17" s="192" t="s">
        <v>214</v>
      </c>
      <c r="B17" s="192" t="s">
        <v>634</v>
      </c>
      <c r="C17" s="208">
        <v>15.35</v>
      </c>
      <c r="D17" s="208">
        <v>3.07</v>
      </c>
      <c r="E17" s="208">
        <f>SUM(C17:D17)</f>
        <v>18.419999999999998</v>
      </c>
      <c r="F17" s="195">
        <v>203488</v>
      </c>
      <c r="G17" s="202"/>
    </row>
    <row r="18" spans="1:7" x14ac:dyDescent="0.3">
      <c r="A18" s="192" t="s">
        <v>214</v>
      </c>
      <c r="B18" s="192" t="s">
        <v>41</v>
      </c>
      <c r="C18" s="208">
        <v>18.37</v>
      </c>
      <c r="D18" s="208">
        <v>3.67</v>
      </c>
      <c r="E18" s="208">
        <f>SUM(C18:D18)</f>
        <v>22.04</v>
      </c>
      <c r="F18" s="195">
        <v>203488</v>
      </c>
      <c r="G18" s="202"/>
    </row>
    <row r="19" spans="1:7" x14ac:dyDescent="0.3">
      <c r="A19" s="192" t="s">
        <v>214</v>
      </c>
      <c r="B19" s="192" t="s">
        <v>41</v>
      </c>
      <c r="C19" s="208">
        <v>38.22</v>
      </c>
      <c r="D19" s="208">
        <v>7.64</v>
      </c>
      <c r="E19" s="208">
        <f>SUM(C19:D19)</f>
        <v>45.86</v>
      </c>
      <c r="F19" s="195">
        <v>203488</v>
      </c>
      <c r="G19" s="202"/>
    </row>
    <row r="20" spans="1:7" x14ac:dyDescent="0.3">
      <c r="A20" s="192" t="s">
        <v>501</v>
      </c>
      <c r="B20" s="192" t="s">
        <v>399</v>
      </c>
      <c r="C20" s="208">
        <v>38.57</v>
      </c>
      <c r="D20" s="208">
        <v>7.71</v>
      </c>
      <c r="E20" s="208">
        <v>46.28</v>
      </c>
      <c r="F20" s="195">
        <v>203489</v>
      </c>
      <c r="G20" s="202"/>
    </row>
    <row r="21" spans="1:7" x14ac:dyDescent="0.3">
      <c r="A21" s="192" t="s">
        <v>635</v>
      </c>
      <c r="B21" s="192" t="s">
        <v>636</v>
      </c>
      <c r="C21" s="208">
        <v>495</v>
      </c>
      <c r="D21" s="208">
        <v>99</v>
      </c>
      <c r="E21" s="208">
        <v>594</v>
      </c>
      <c r="F21" s="195">
        <v>203490</v>
      </c>
      <c r="G21" s="202"/>
    </row>
    <row r="22" spans="1:7" x14ac:dyDescent="0.3">
      <c r="A22" s="192" t="s">
        <v>394</v>
      </c>
      <c r="B22" s="192" t="s">
        <v>637</v>
      </c>
      <c r="C22" s="208">
        <v>1227.73</v>
      </c>
      <c r="D22" s="208">
        <v>245.55</v>
      </c>
      <c r="E22" s="208">
        <v>1473.28</v>
      </c>
      <c r="F22" s="195">
        <v>203491</v>
      </c>
      <c r="G22" s="202"/>
    </row>
    <row r="23" spans="1:7" x14ac:dyDescent="0.3">
      <c r="A23" s="192" t="s">
        <v>138</v>
      </c>
      <c r="B23" s="192" t="s">
        <v>638</v>
      </c>
      <c r="C23" s="208">
        <v>27.63</v>
      </c>
      <c r="D23" s="208">
        <v>5.53</v>
      </c>
      <c r="E23" s="208">
        <v>33.159999999999997</v>
      </c>
      <c r="F23" s="195">
        <v>203492</v>
      </c>
      <c r="G23" s="202"/>
    </row>
    <row r="24" spans="1:7" x14ac:dyDescent="0.3">
      <c r="A24" s="192" t="s">
        <v>639</v>
      </c>
      <c r="B24" s="192" t="s">
        <v>640</v>
      </c>
      <c r="C24" s="208">
        <v>80</v>
      </c>
      <c r="D24" s="208">
        <v>16</v>
      </c>
      <c r="E24" s="208">
        <v>96</v>
      </c>
      <c r="F24" s="195">
        <v>203493</v>
      </c>
      <c r="G24" s="202"/>
    </row>
    <row r="25" spans="1:7" x14ac:dyDescent="0.3">
      <c r="A25" s="192" t="s">
        <v>129</v>
      </c>
      <c r="B25" s="192" t="s">
        <v>641</v>
      </c>
      <c r="C25" s="208">
        <v>58</v>
      </c>
      <c r="D25" s="208"/>
      <c r="E25" s="208">
        <v>58</v>
      </c>
      <c r="F25" s="195" t="s">
        <v>131</v>
      </c>
      <c r="G25" s="202"/>
    </row>
    <row r="26" spans="1:7" x14ac:dyDescent="0.3">
      <c r="A26" s="192" t="s">
        <v>129</v>
      </c>
      <c r="B26" s="192" t="s">
        <v>641</v>
      </c>
      <c r="C26" s="208">
        <v>116</v>
      </c>
      <c r="D26" s="208"/>
      <c r="E26" s="208">
        <v>116</v>
      </c>
      <c r="F26" s="195" t="s">
        <v>131</v>
      </c>
      <c r="G26" s="202"/>
    </row>
    <row r="27" spans="1:7" x14ac:dyDescent="0.3">
      <c r="A27" s="192" t="s">
        <v>642</v>
      </c>
      <c r="B27" s="192" t="s">
        <v>643</v>
      </c>
      <c r="C27" s="208">
        <v>228.8</v>
      </c>
      <c r="D27" s="208">
        <v>45.76</v>
      </c>
      <c r="E27" s="208">
        <v>274.56</v>
      </c>
      <c r="F27" s="195" t="s">
        <v>8</v>
      </c>
      <c r="G27" s="202"/>
    </row>
    <row r="28" spans="1:7" x14ac:dyDescent="0.3">
      <c r="A28" s="192" t="s">
        <v>302</v>
      </c>
      <c r="B28" s="192" t="s">
        <v>644</v>
      </c>
      <c r="C28" s="208">
        <v>18.600000000000001</v>
      </c>
      <c r="D28" s="208">
        <v>3.72</v>
      </c>
      <c r="E28" s="208">
        <f>SUM(C28:D28)</f>
        <v>22.32</v>
      </c>
      <c r="F28" s="195">
        <v>203487</v>
      </c>
      <c r="G28" s="202"/>
    </row>
    <row r="29" spans="1:7" x14ac:dyDescent="0.3">
      <c r="A29" s="192" t="s">
        <v>146</v>
      </c>
      <c r="B29" s="192" t="s">
        <v>645</v>
      </c>
      <c r="C29" s="208">
        <v>8.0399999999999991</v>
      </c>
      <c r="D29" s="208"/>
      <c r="E29" s="208">
        <v>8.0399999999999991</v>
      </c>
      <c r="F29" s="195" t="s">
        <v>131</v>
      </c>
      <c r="G29" s="202"/>
    </row>
    <row r="30" spans="1:7" x14ac:dyDescent="0.3">
      <c r="A30" s="192" t="s">
        <v>27</v>
      </c>
      <c r="B30" s="192" t="s">
        <v>646</v>
      </c>
      <c r="C30" s="208">
        <v>190</v>
      </c>
      <c r="D30" s="208"/>
      <c r="E30" s="208">
        <v>190</v>
      </c>
      <c r="F30" s="195">
        <v>203494</v>
      </c>
      <c r="G30" s="202"/>
    </row>
    <row r="31" spans="1:7" x14ac:dyDescent="0.3">
      <c r="A31" s="192" t="s">
        <v>647</v>
      </c>
      <c r="B31" s="192" t="s">
        <v>648</v>
      </c>
      <c r="C31" s="194">
        <v>679</v>
      </c>
      <c r="D31" s="194">
        <v>135.80000000000001</v>
      </c>
      <c r="E31" s="194">
        <v>814.8</v>
      </c>
      <c r="F31" s="213">
        <v>203496</v>
      </c>
    </row>
    <row r="32" spans="1:7" x14ac:dyDescent="0.3">
      <c r="C32" s="206">
        <f>SUM(C12:C31)</f>
        <v>3444.15</v>
      </c>
      <c r="D32" s="206">
        <f>SUM(D12:D31)</f>
        <v>612.81999999999994</v>
      </c>
      <c r="E32" s="206">
        <f>SUM(E12:E31)</f>
        <v>4056.9700000000003</v>
      </c>
      <c r="G32" s="202"/>
    </row>
    <row r="33" spans="1:7" x14ac:dyDescent="0.3">
      <c r="C33" s="205"/>
      <c r="D33" s="205"/>
      <c r="E33" s="205"/>
    </row>
    <row r="34" spans="1:7" x14ac:dyDescent="0.3">
      <c r="A34" s="196" t="s">
        <v>585</v>
      </c>
      <c r="C34" s="207"/>
      <c r="D34" s="207"/>
      <c r="E34" s="207"/>
    </row>
    <row r="35" spans="1:7" x14ac:dyDescent="0.3">
      <c r="A35" s="199" t="s">
        <v>198</v>
      </c>
      <c r="B35" s="192" t="s">
        <v>448</v>
      </c>
      <c r="C35" s="207">
        <v>94.16</v>
      </c>
      <c r="D35" s="207">
        <v>18.829999999999998</v>
      </c>
      <c r="E35" s="211">
        <v>112.99</v>
      </c>
      <c r="F35" s="195" t="s">
        <v>8</v>
      </c>
    </row>
    <row r="36" spans="1:7" x14ac:dyDescent="0.3">
      <c r="A36" s="199" t="s">
        <v>141</v>
      </c>
      <c r="B36" s="212" t="s">
        <v>142</v>
      </c>
      <c r="C36" s="208">
        <v>11.43</v>
      </c>
      <c r="D36" s="208"/>
      <c r="E36" s="208">
        <v>11.43</v>
      </c>
      <c r="F36" s="195">
        <v>203495</v>
      </c>
    </row>
    <row r="37" spans="1:7" x14ac:dyDescent="0.3">
      <c r="A37" s="192" t="s">
        <v>228</v>
      </c>
      <c r="B37" s="192" t="s">
        <v>459</v>
      </c>
      <c r="C37" s="194">
        <v>99.65</v>
      </c>
      <c r="D37" s="194">
        <v>4.9800000000000004</v>
      </c>
      <c r="E37" s="194">
        <v>104.63</v>
      </c>
      <c r="F37" s="213">
        <v>203497</v>
      </c>
    </row>
    <row r="38" spans="1:7" x14ac:dyDescent="0.3">
      <c r="A38" s="192" t="s">
        <v>146</v>
      </c>
      <c r="B38" s="192" t="s">
        <v>649</v>
      </c>
      <c r="C38" s="194">
        <v>10.48</v>
      </c>
      <c r="E38" s="194">
        <v>10.48</v>
      </c>
      <c r="F38" s="213" t="s">
        <v>131</v>
      </c>
    </row>
    <row r="39" spans="1:7" x14ac:dyDescent="0.3">
      <c r="A39" s="192" t="s">
        <v>146</v>
      </c>
      <c r="B39" s="192" t="s">
        <v>650</v>
      </c>
      <c r="C39" s="194">
        <v>2.99</v>
      </c>
      <c r="E39" s="194">
        <v>2.99</v>
      </c>
      <c r="F39" s="213" t="s">
        <v>131</v>
      </c>
    </row>
    <row r="40" spans="1:7" x14ac:dyDescent="0.3">
      <c r="A40" s="192" t="s">
        <v>146</v>
      </c>
      <c r="B40" s="192" t="s">
        <v>649</v>
      </c>
      <c r="C40" s="194">
        <v>4.79</v>
      </c>
      <c r="E40" s="194">
        <v>4.79</v>
      </c>
      <c r="F40" s="213" t="s">
        <v>131</v>
      </c>
    </row>
    <row r="41" spans="1:7" x14ac:dyDescent="0.3">
      <c r="A41" s="192" t="s">
        <v>302</v>
      </c>
      <c r="B41" s="192" t="s">
        <v>213</v>
      </c>
      <c r="C41" s="194">
        <v>48.94</v>
      </c>
      <c r="D41" s="194">
        <v>9.39</v>
      </c>
      <c r="E41" s="194">
        <f>SUM(C41:D41)</f>
        <v>58.33</v>
      </c>
      <c r="F41" s="195">
        <v>203487</v>
      </c>
    </row>
    <row r="42" spans="1:7" x14ac:dyDescent="0.3">
      <c r="A42" s="192" t="s">
        <v>151</v>
      </c>
      <c r="B42" s="192" t="s">
        <v>651</v>
      </c>
      <c r="C42" s="194">
        <v>44.37</v>
      </c>
      <c r="D42" s="194">
        <v>8.8699999999999992</v>
      </c>
      <c r="E42" s="194">
        <v>53.24</v>
      </c>
      <c r="F42" s="213">
        <v>203498</v>
      </c>
    </row>
    <row r="43" spans="1:7" x14ac:dyDescent="0.3">
      <c r="A43" s="192" t="s">
        <v>146</v>
      </c>
      <c r="B43" s="192" t="s">
        <v>652</v>
      </c>
      <c r="C43" s="194">
        <v>9.3699999999999992</v>
      </c>
      <c r="E43" s="194">
        <v>9.3699999999999992</v>
      </c>
      <c r="F43" s="213" t="s">
        <v>131</v>
      </c>
    </row>
    <row r="44" spans="1:7" x14ac:dyDescent="0.3">
      <c r="A44" s="192" t="s">
        <v>146</v>
      </c>
      <c r="B44" s="192" t="s">
        <v>653</v>
      </c>
      <c r="C44" s="194">
        <v>9.85</v>
      </c>
      <c r="E44" s="194">
        <v>9.85</v>
      </c>
      <c r="F44" s="213" t="s">
        <v>131</v>
      </c>
    </row>
    <row r="45" spans="1:7" x14ac:dyDescent="0.3">
      <c r="A45" s="214"/>
      <c r="B45" s="215"/>
      <c r="C45" s="206">
        <f>SUM(C35:C44)</f>
        <v>336.03000000000003</v>
      </c>
      <c r="D45" s="206">
        <f>SUM(D35:D44)</f>
        <v>42.07</v>
      </c>
      <c r="E45" s="206">
        <f>SUM(E35:E44)</f>
        <v>378.1</v>
      </c>
      <c r="G45" s="202"/>
    </row>
    <row r="46" spans="1:7" x14ac:dyDescent="0.3">
      <c r="A46" s="214"/>
      <c r="B46" s="215"/>
      <c r="C46" s="205"/>
      <c r="D46" s="205"/>
      <c r="E46" s="205"/>
    </row>
    <row r="47" spans="1:7" x14ac:dyDescent="0.3">
      <c r="A47" s="196" t="s">
        <v>597</v>
      </c>
      <c r="C47" s="207"/>
      <c r="D47" s="207"/>
      <c r="E47" s="207"/>
      <c r="G47" s="202"/>
    </row>
    <row r="48" spans="1:7" x14ac:dyDescent="0.3">
      <c r="A48" s="199" t="s">
        <v>198</v>
      </c>
      <c r="B48" s="192" t="s">
        <v>448</v>
      </c>
      <c r="C48" s="203">
        <v>108.97</v>
      </c>
      <c r="D48" s="203">
        <v>21.79</v>
      </c>
      <c r="E48" s="203">
        <v>130.76</v>
      </c>
      <c r="F48" s="195" t="s">
        <v>8</v>
      </c>
      <c r="G48" s="202"/>
    </row>
    <row r="49" spans="1:7" x14ac:dyDescent="0.3">
      <c r="A49" s="192" t="s">
        <v>228</v>
      </c>
      <c r="B49" s="192" t="s">
        <v>601</v>
      </c>
      <c r="C49" s="194">
        <v>113.46</v>
      </c>
      <c r="D49" s="194">
        <v>5.68</v>
      </c>
      <c r="E49" s="194">
        <f>SUM(C49:D49)</f>
        <v>119.13999999999999</v>
      </c>
      <c r="F49" s="195">
        <v>203497</v>
      </c>
      <c r="G49" s="202"/>
    </row>
    <row r="50" spans="1:7" x14ac:dyDescent="0.3">
      <c r="A50" s="199" t="s">
        <v>588</v>
      </c>
      <c r="B50" s="212" t="s">
        <v>589</v>
      </c>
      <c r="C50" s="208">
        <v>35</v>
      </c>
      <c r="D50" s="208">
        <v>7</v>
      </c>
      <c r="E50" s="208">
        <v>42</v>
      </c>
      <c r="F50" s="195">
        <v>203499</v>
      </c>
      <c r="G50" s="202"/>
    </row>
    <row r="51" spans="1:7" x14ac:dyDescent="0.3">
      <c r="A51" s="216"/>
      <c r="B51" s="214"/>
      <c r="C51" s="206">
        <f>SUM(C48:C50)</f>
        <v>257.43</v>
      </c>
      <c r="D51" s="206">
        <f>SUM(D48:D50)</f>
        <v>34.47</v>
      </c>
      <c r="E51" s="206">
        <f>SUM(E48:E50)</f>
        <v>291.89999999999998</v>
      </c>
      <c r="G51" s="202"/>
    </row>
    <row r="52" spans="1:7" x14ac:dyDescent="0.3">
      <c r="A52" s="216"/>
      <c r="B52" s="214"/>
      <c r="C52" s="205"/>
      <c r="D52" s="205"/>
      <c r="E52" s="205"/>
      <c r="G52" s="202"/>
    </row>
    <row r="53" spans="1:7" x14ac:dyDescent="0.3">
      <c r="A53" s="196"/>
      <c r="C53" s="205"/>
      <c r="D53" s="205"/>
      <c r="E53" s="205"/>
    </row>
    <row r="54" spans="1:7" x14ac:dyDescent="0.3">
      <c r="A54" s="196" t="s">
        <v>654</v>
      </c>
      <c r="C54" s="205"/>
      <c r="D54" s="205"/>
      <c r="E54" s="205"/>
    </row>
    <row r="55" spans="1:7" x14ac:dyDescent="0.3">
      <c r="A55" s="199" t="s">
        <v>78</v>
      </c>
      <c r="B55" s="192" t="s">
        <v>655</v>
      </c>
      <c r="C55" s="205">
        <v>286.05</v>
      </c>
      <c r="D55" s="205">
        <v>57.21</v>
      </c>
      <c r="E55" s="205">
        <v>343.26</v>
      </c>
      <c r="F55" s="195" t="s">
        <v>8</v>
      </c>
      <c r="G55" s="202"/>
    </row>
    <row r="56" spans="1:7" x14ac:dyDescent="0.3">
      <c r="A56" s="199" t="s">
        <v>656</v>
      </c>
      <c r="B56" s="192" t="s">
        <v>657</v>
      </c>
      <c r="C56" s="205">
        <v>55</v>
      </c>
      <c r="D56" s="205">
        <v>11</v>
      </c>
      <c r="E56" s="205">
        <v>66</v>
      </c>
      <c r="F56" s="195">
        <v>203500</v>
      </c>
      <c r="G56" s="202"/>
    </row>
    <row r="57" spans="1:7" x14ac:dyDescent="0.3">
      <c r="A57" s="199"/>
      <c r="C57" s="206">
        <f>SUM(C55:C56)</f>
        <v>341.05</v>
      </c>
      <c r="D57" s="206">
        <f>SUM(D55:D56)</f>
        <v>68.210000000000008</v>
      </c>
      <c r="E57" s="206">
        <f>SUM(E55:E56)</f>
        <v>409.26</v>
      </c>
      <c r="G57" s="202"/>
    </row>
    <row r="58" spans="1:7" x14ac:dyDescent="0.3">
      <c r="A58" s="199"/>
      <c r="C58" s="205"/>
      <c r="D58" s="205"/>
      <c r="E58" s="205"/>
    </row>
    <row r="59" spans="1:7" x14ac:dyDescent="0.3">
      <c r="A59" s="196" t="s">
        <v>605</v>
      </c>
      <c r="B59" s="199"/>
      <c r="C59" s="207"/>
      <c r="D59" s="207"/>
      <c r="E59" s="207"/>
    </row>
    <row r="60" spans="1:7" x14ac:dyDescent="0.3">
      <c r="A60" s="199" t="s">
        <v>198</v>
      </c>
      <c r="B60" s="199" t="s">
        <v>469</v>
      </c>
      <c r="C60" s="207">
        <v>18.079999999999998</v>
      </c>
      <c r="D60" s="207">
        <v>3.61</v>
      </c>
      <c r="E60" s="207">
        <v>21.69</v>
      </c>
      <c r="F60" s="195" t="s">
        <v>8</v>
      </c>
    </row>
    <row r="61" spans="1:7" x14ac:dyDescent="0.3">
      <c r="A61" s="199" t="s">
        <v>198</v>
      </c>
      <c r="B61" s="199" t="s">
        <v>469</v>
      </c>
      <c r="C61" s="207">
        <v>55.07</v>
      </c>
      <c r="D61" s="207">
        <v>11.01</v>
      </c>
      <c r="E61" s="207">
        <v>66.08</v>
      </c>
      <c r="F61" s="195" t="s">
        <v>8</v>
      </c>
      <c r="G61" s="202"/>
    </row>
    <row r="62" spans="1:7" x14ac:dyDescent="0.3">
      <c r="A62" s="199" t="s">
        <v>80</v>
      </c>
      <c r="B62" s="199" t="s">
        <v>462</v>
      </c>
      <c r="C62" s="207">
        <v>410</v>
      </c>
      <c r="D62" s="207">
        <v>82</v>
      </c>
      <c r="E62" s="207">
        <v>492</v>
      </c>
      <c r="F62" s="195">
        <v>203501</v>
      </c>
      <c r="G62" s="202"/>
    </row>
    <row r="63" spans="1:7" x14ac:dyDescent="0.3">
      <c r="A63" s="199" t="s">
        <v>302</v>
      </c>
      <c r="B63" s="199" t="s">
        <v>658</v>
      </c>
      <c r="C63" s="207">
        <v>61.55</v>
      </c>
      <c r="D63" s="207">
        <v>12.31</v>
      </c>
      <c r="E63" s="207">
        <f>SUM(C63:D63)</f>
        <v>73.86</v>
      </c>
      <c r="F63" s="195">
        <v>203487</v>
      </c>
      <c r="G63" s="202"/>
    </row>
    <row r="64" spans="1:7" x14ac:dyDescent="0.3">
      <c r="C64" s="206">
        <f>SUM(C60:C63)</f>
        <v>544.69999999999993</v>
      </c>
      <c r="D64" s="206">
        <f>SUM(D60:D63)</f>
        <v>108.93</v>
      </c>
      <c r="E64" s="206">
        <f>SUM(E60:E63)</f>
        <v>653.63</v>
      </c>
    </row>
    <row r="65" spans="1:7" x14ac:dyDescent="0.3">
      <c r="C65" s="205"/>
      <c r="D65" s="205"/>
      <c r="E65" s="205"/>
    </row>
    <row r="66" spans="1:7" x14ac:dyDescent="0.3">
      <c r="A66" s="196" t="s">
        <v>606</v>
      </c>
      <c r="C66" s="207"/>
      <c r="D66" s="207"/>
      <c r="E66" s="207"/>
    </row>
    <row r="67" spans="1:7" x14ac:dyDescent="0.3">
      <c r="A67" s="199" t="s">
        <v>17</v>
      </c>
      <c r="B67" s="192" t="s">
        <v>248</v>
      </c>
      <c r="C67" s="203">
        <v>25.41</v>
      </c>
      <c r="D67" s="203">
        <v>5.08</v>
      </c>
      <c r="E67" s="203">
        <v>30.49</v>
      </c>
      <c r="F67" s="195" t="s">
        <v>8</v>
      </c>
    </row>
    <row r="68" spans="1:7" x14ac:dyDescent="0.3">
      <c r="A68" s="199" t="s">
        <v>171</v>
      </c>
      <c r="B68" s="192" t="s">
        <v>659</v>
      </c>
      <c r="C68" s="203">
        <v>98.28</v>
      </c>
      <c r="D68" s="203">
        <v>19.66</v>
      </c>
      <c r="E68" s="203">
        <v>117.94</v>
      </c>
      <c r="F68" s="195" t="s">
        <v>8</v>
      </c>
    </row>
    <row r="69" spans="1:7" x14ac:dyDescent="0.3">
      <c r="A69" s="199" t="s">
        <v>171</v>
      </c>
      <c r="B69" s="192" t="s">
        <v>660</v>
      </c>
      <c r="C69" s="203">
        <v>354.12</v>
      </c>
      <c r="D69" s="203">
        <v>70.819999999999993</v>
      </c>
      <c r="E69" s="203">
        <f>SUM(C69:D69)</f>
        <v>424.94</v>
      </c>
      <c r="F69" s="195" t="s">
        <v>8</v>
      </c>
    </row>
    <row r="70" spans="1:7" x14ac:dyDescent="0.3">
      <c r="A70" s="199" t="s">
        <v>642</v>
      </c>
      <c r="B70" s="192" t="s">
        <v>344</v>
      </c>
      <c r="C70" s="203">
        <v>28.6</v>
      </c>
      <c r="D70" s="203">
        <v>5.72</v>
      </c>
      <c r="E70" s="203">
        <v>34.32</v>
      </c>
      <c r="F70" s="195" t="s">
        <v>8</v>
      </c>
      <c r="G70" s="202"/>
    </row>
    <row r="71" spans="1:7" x14ac:dyDescent="0.3">
      <c r="A71" s="216"/>
      <c r="B71" s="214"/>
      <c r="C71" s="206">
        <f>SUM(C67:C70)</f>
        <v>506.41</v>
      </c>
      <c r="D71" s="206">
        <f>SUM(D67:D70)</f>
        <v>101.28</v>
      </c>
      <c r="E71" s="206">
        <f>SUM(E67:E70)</f>
        <v>607.69000000000005</v>
      </c>
      <c r="G71" s="202"/>
    </row>
    <row r="72" spans="1:7" x14ac:dyDescent="0.3">
      <c r="A72" s="216"/>
      <c r="B72" s="214"/>
      <c r="C72" s="205"/>
      <c r="D72" s="205"/>
      <c r="E72" s="205"/>
      <c r="G72" s="202"/>
    </row>
    <row r="73" spans="1:7" x14ac:dyDescent="0.3">
      <c r="A73" s="218" t="s">
        <v>614</v>
      </c>
      <c r="B73" s="214"/>
      <c r="C73" s="205"/>
      <c r="D73" s="205"/>
      <c r="E73" s="205"/>
    </row>
    <row r="74" spans="1:7" x14ac:dyDescent="0.3">
      <c r="A74" s="216" t="s">
        <v>191</v>
      </c>
      <c r="B74" s="212" t="s">
        <v>192</v>
      </c>
      <c r="C74" s="205">
        <v>313.33</v>
      </c>
      <c r="D74" s="205">
        <v>62.67</v>
      </c>
      <c r="E74" s="205">
        <f>SUM(C74:D74)</f>
        <v>376</v>
      </c>
      <c r="F74" s="195">
        <v>203502</v>
      </c>
    </row>
    <row r="75" spans="1:7" x14ac:dyDescent="0.3">
      <c r="A75" s="216"/>
      <c r="B75" s="214"/>
      <c r="C75" s="206">
        <f>SUM(C74:C74)</f>
        <v>313.33</v>
      </c>
      <c r="D75" s="206">
        <f>SUM(D74:D74)</f>
        <v>62.67</v>
      </c>
      <c r="E75" s="206">
        <f>SUM(E74:E74)</f>
        <v>376</v>
      </c>
    </row>
    <row r="76" spans="1:7" x14ac:dyDescent="0.3">
      <c r="A76" s="196"/>
      <c r="B76" s="215"/>
      <c r="C76" s="205"/>
      <c r="D76" s="205"/>
      <c r="E76" s="205"/>
    </row>
    <row r="77" spans="1:7" x14ac:dyDescent="0.3">
      <c r="A77" s="196" t="s">
        <v>615</v>
      </c>
      <c r="B77" s="215"/>
      <c r="C77" s="205"/>
      <c r="D77" s="205"/>
      <c r="E77" s="205"/>
    </row>
    <row r="78" spans="1:7" x14ac:dyDescent="0.3">
      <c r="A78" s="199" t="s">
        <v>661</v>
      </c>
      <c r="B78" s="219" t="s">
        <v>662</v>
      </c>
      <c r="C78" s="204">
        <v>4250</v>
      </c>
      <c r="D78" s="239">
        <v>850</v>
      </c>
      <c r="E78" s="239">
        <v>5100</v>
      </c>
      <c r="F78" s="195">
        <v>203503</v>
      </c>
    </row>
    <row r="79" spans="1:7" x14ac:dyDescent="0.3">
      <c r="A79" s="196"/>
      <c r="B79" s="199"/>
      <c r="C79" s="240">
        <f>SUM(C78:C78)</f>
        <v>4250</v>
      </c>
      <c r="D79" s="240">
        <f>SUM(D78:D78)</f>
        <v>850</v>
      </c>
      <c r="E79" s="240">
        <f>SUM(E78:E78)</f>
        <v>5100</v>
      </c>
    </row>
    <row r="80" spans="1:7" x14ac:dyDescent="0.3">
      <c r="A80" s="196"/>
      <c r="B80" s="215"/>
      <c r="C80" s="205"/>
      <c r="D80" s="205"/>
      <c r="E80" s="205"/>
    </row>
    <row r="81" spans="1:6" x14ac:dyDescent="0.3">
      <c r="A81" s="222" t="s">
        <v>620</v>
      </c>
      <c r="B81" s="222"/>
      <c r="C81" s="207"/>
      <c r="D81" s="207"/>
      <c r="E81" s="207"/>
    </row>
    <row r="82" spans="1:6" x14ac:dyDescent="0.3">
      <c r="A82" s="223" t="s">
        <v>102</v>
      </c>
      <c r="B82" s="224" t="s">
        <v>258</v>
      </c>
      <c r="C82" s="207">
        <v>21.65</v>
      </c>
      <c r="D82" s="207">
        <v>4.33</v>
      </c>
      <c r="E82" s="207">
        <v>25.98</v>
      </c>
      <c r="F82" s="195" t="s">
        <v>8</v>
      </c>
    </row>
    <row r="83" spans="1:6" x14ac:dyDescent="0.3">
      <c r="A83" s="223" t="s">
        <v>343</v>
      </c>
      <c r="B83" s="224" t="s">
        <v>663</v>
      </c>
      <c r="C83" s="207">
        <v>28.6</v>
      </c>
      <c r="D83" s="207">
        <v>5.72</v>
      </c>
      <c r="E83" s="207">
        <v>34.32</v>
      </c>
      <c r="F83" s="195" t="s">
        <v>8</v>
      </c>
    </row>
    <row r="84" spans="1:6" x14ac:dyDescent="0.3">
      <c r="C84" s="206">
        <f>SUM(C82:C83)</f>
        <v>50.25</v>
      </c>
      <c r="D84" s="206">
        <f>SUM(D82:D83)</f>
        <v>10.050000000000001</v>
      </c>
      <c r="E84" s="206">
        <f>SUM(E82:E83)</f>
        <v>60.3</v>
      </c>
    </row>
    <row r="85" spans="1:6" x14ac:dyDescent="0.3">
      <c r="C85" s="205"/>
      <c r="D85" s="205"/>
      <c r="E85" s="205"/>
    </row>
    <row r="86" spans="1:6" x14ac:dyDescent="0.3">
      <c r="B86" s="225" t="s">
        <v>112</v>
      </c>
      <c r="C86" s="206">
        <f>C9+C32+C45+C51+C57+C64+C71+C75+C79+C84</f>
        <v>10155.99</v>
      </c>
      <c r="D86" s="206">
        <f>D9+D32+D45+D51+D57+D64+D71+D75+D79+D84</f>
        <v>1913.04</v>
      </c>
      <c r="E86" s="206">
        <f>E9+E32+E45+E51+E57+E64+E71+E75+E79+E84</f>
        <v>12069.03</v>
      </c>
    </row>
    <row r="87" spans="1:6" x14ac:dyDescent="0.3">
      <c r="B87" s="226"/>
      <c r="C87" s="205"/>
      <c r="D87" s="205"/>
      <c r="E87" s="205"/>
    </row>
    <row r="88" spans="1:6" x14ac:dyDescent="0.3">
      <c r="B88" s="226"/>
      <c r="C88" s="205"/>
      <c r="D88" s="205"/>
      <c r="E88" s="205"/>
    </row>
    <row r="89" spans="1:6" x14ac:dyDescent="0.3">
      <c r="A89" s="199"/>
      <c r="C89" s="208"/>
    </row>
    <row r="90" spans="1:6" x14ac:dyDescent="0.3">
      <c r="A90" s="228"/>
      <c r="C90" s="208"/>
    </row>
    <row r="91" spans="1:6" x14ac:dyDescent="0.3">
      <c r="A91" s="227"/>
      <c r="B91" s="229"/>
      <c r="C91" s="208"/>
    </row>
    <row r="92" spans="1:6" x14ac:dyDescent="0.3">
      <c r="A92" s="227"/>
      <c r="B92" s="229"/>
      <c r="C92" s="208"/>
    </row>
    <row r="93" spans="1:6" x14ac:dyDescent="0.3">
      <c r="A93" s="227"/>
      <c r="B93" s="229"/>
      <c r="C93" s="208"/>
    </row>
    <row r="94" spans="1:6" x14ac:dyDescent="0.3">
      <c r="A94" s="227"/>
      <c r="B94" s="229"/>
      <c r="C94" s="208"/>
    </row>
    <row r="95" spans="1:6" x14ac:dyDescent="0.3">
      <c r="A95" s="227"/>
      <c r="B95" s="229"/>
      <c r="C95" s="208"/>
    </row>
    <row r="96" spans="1:6" x14ac:dyDescent="0.3">
      <c r="A96" s="230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B15" sqref="B15"/>
    </sheetView>
  </sheetViews>
  <sheetFormatPr defaultRowHeight="12.7" x14ac:dyDescent="0.25"/>
  <cols>
    <col min="1" max="1" width="30.3984375" style="45" customWidth="1"/>
    <col min="2" max="2" width="35.59765625" style="45" bestFit="1" customWidth="1"/>
    <col min="3" max="3" width="12.296875" style="47" customWidth="1"/>
    <col min="4" max="4" width="10.69921875" style="47" customWidth="1"/>
    <col min="5" max="5" width="12.59765625" style="47" customWidth="1"/>
    <col min="6" max="6" width="8.59765625" style="48" customWidth="1"/>
    <col min="7" max="7" width="17.296875" style="44" customWidth="1"/>
    <col min="8" max="8" width="3.09765625" style="45" customWidth="1"/>
    <col min="9" max="255" width="9.09765625" style="45"/>
    <col min="256" max="256" width="3.296875" style="45" customWidth="1"/>
    <col min="257" max="257" width="30.3984375" style="45" customWidth="1"/>
    <col min="258" max="258" width="35.59765625" style="45" bestFit="1" customWidth="1"/>
    <col min="259" max="259" width="12.296875" style="45" customWidth="1"/>
    <col min="260" max="260" width="10.69921875" style="45" customWidth="1"/>
    <col min="261" max="261" width="12.59765625" style="45" customWidth="1"/>
    <col min="262" max="262" width="8.59765625" style="45" customWidth="1"/>
    <col min="263" max="263" width="17.296875" style="45" customWidth="1"/>
    <col min="264" max="264" width="3.09765625" style="45" customWidth="1"/>
    <col min="265" max="511" width="9.09765625" style="45"/>
    <col min="512" max="512" width="3.296875" style="45" customWidth="1"/>
    <col min="513" max="513" width="30.3984375" style="45" customWidth="1"/>
    <col min="514" max="514" width="35.59765625" style="45" bestFit="1" customWidth="1"/>
    <col min="515" max="515" width="12.296875" style="45" customWidth="1"/>
    <col min="516" max="516" width="10.69921875" style="45" customWidth="1"/>
    <col min="517" max="517" width="12.59765625" style="45" customWidth="1"/>
    <col min="518" max="518" width="8.59765625" style="45" customWidth="1"/>
    <col min="519" max="519" width="17.296875" style="45" customWidth="1"/>
    <col min="520" max="520" width="3.09765625" style="45" customWidth="1"/>
    <col min="521" max="767" width="9.09765625" style="45"/>
    <col min="768" max="768" width="3.296875" style="45" customWidth="1"/>
    <col min="769" max="769" width="30.3984375" style="45" customWidth="1"/>
    <col min="770" max="770" width="35.59765625" style="45" bestFit="1" customWidth="1"/>
    <col min="771" max="771" width="12.296875" style="45" customWidth="1"/>
    <col min="772" max="772" width="10.69921875" style="45" customWidth="1"/>
    <col min="773" max="773" width="12.59765625" style="45" customWidth="1"/>
    <col min="774" max="774" width="8.59765625" style="45" customWidth="1"/>
    <col min="775" max="775" width="17.296875" style="45" customWidth="1"/>
    <col min="776" max="776" width="3.09765625" style="45" customWidth="1"/>
    <col min="777" max="1023" width="9.09765625" style="45"/>
    <col min="1024" max="1024" width="3.296875" style="45" customWidth="1"/>
    <col min="1025" max="1025" width="30.3984375" style="45" customWidth="1"/>
    <col min="1026" max="1026" width="35.59765625" style="45" bestFit="1" customWidth="1"/>
    <col min="1027" max="1027" width="12.296875" style="45" customWidth="1"/>
    <col min="1028" max="1028" width="10.69921875" style="45" customWidth="1"/>
    <col min="1029" max="1029" width="12.59765625" style="45" customWidth="1"/>
    <col min="1030" max="1030" width="8.59765625" style="45" customWidth="1"/>
    <col min="1031" max="1031" width="17.296875" style="45" customWidth="1"/>
    <col min="1032" max="1032" width="3.09765625" style="45" customWidth="1"/>
    <col min="1033" max="1279" width="9.09765625" style="45"/>
    <col min="1280" max="1280" width="3.296875" style="45" customWidth="1"/>
    <col min="1281" max="1281" width="30.3984375" style="45" customWidth="1"/>
    <col min="1282" max="1282" width="35.59765625" style="45" bestFit="1" customWidth="1"/>
    <col min="1283" max="1283" width="12.296875" style="45" customWidth="1"/>
    <col min="1284" max="1284" width="10.69921875" style="45" customWidth="1"/>
    <col min="1285" max="1285" width="12.59765625" style="45" customWidth="1"/>
    <col min="1286" max="1286" width="8.59765625" style="45" customWidth="1"/>
    <col min="1287" max="1287" width="17.296875" style="45" customWidth="1"/>
    <col min="1288" max="1288" width="3.09765625" style="45" customWidth="1"/>
    <col min="1289" max="1535" width="9.09765625" style="45"/>
    <col min="1536" max="1536" width="3.296875" style="45" customWidth="1"/>
    <col min="1537" max="1537" width="30.3984375" style="45" customWidth="1"/>
    <col min="1538" max="1538" width="35.59765625" style="45" bestFit="1" customWidth="1"/>
    <col min="1539" max="1539" width="12.296875" style="45" customWidth="1"/>
    <col min="1540" max="1540" width="10.69921875" style="45" customWidth="1"/>
    <col min="1541" max="1541" width="12.59765625" style="45" customWidth="1"/>
    <col min="1542" max="1542" width="8.59765625" style="45" customWidth="1"/>
    <col min="1543" max="1543" width="17.296875" style="45" customWidth="1"/>
    <col min="1544" max="1544" width="3.09765625" style="45" customWidth="1"/>
    <col min="1545" max="1791" width="9.09765625" style="45"/>
    <col min="1792" max="1792" width="3.296875" style="45" customWidth="1"/>
    <col min="1793" max="1793" width="30.3984375" style="45" customWidth="1"/>
    <col min="1794" max="1794" width="35.59765625" style="45" bestFit="1" customWidth="1"/>
    <col min="1795" max="1795" width="12.296875" style="45" customWidth="1"/>
    <col min="1796" max="1796" width="10.69921875" style="45" customWidth="1"/>
    <col min="1797" max="1797" width="12.59765625" style="45" customWidth="1"/>
    <col min="1798" max="1798" width="8.59765625" style="45" customWidth="1"/>
    <col min="1799" max="1799" width="17.296875" style="45" customWidth="1"/>
    <col min="1800" max="1800" width="3.09765625" style="45" customWidth="1"/>
    <col min="1801" max="2047" width="9.09765625" style="45"/>
    <col min="2048" max="2048" width="3.296875" style="45" customWidth="1"/>
    <col min="2049" max="2049" width="30.3984375" style="45" customWidth="1"/>
    <col min="2050" max="2050" width="35.59765625" style="45" bestFit="1" customWidth="1"/>
    <col min="2051" max="2051" width="12.296875" style="45" customWidth="1"/>
    <col min="2052" max="2052" width="10.69921875" style="45" customWidth="1"/>
    <col min="2053" max="2053" width="12.59765625" style="45" customWidth="1"/>
    <col min="2054" max="2054" width="8.59765625" style="45" customWidth="1"/>
    <col min="2055" max="2055" width="17.296875" style="45" customWidth="1"/>
    <col min="2056" max="2056" width="3.09765625" style="45" customWidth="1"/>
    <col min="2057" max="2303" width="9.09765625" style="45"/>
    <col min="2304" max="2304" width="3.296875" style="45" customWidth="1"/>
    <col min="2305" max="2305" width="30.3984375" style="45" customWidth="1"/>
    <col min="2306" max="2306" width="35.59765625" style="45" bestFit="1" customWidth="1"/>
    <col min="2307" max="2307" width="12.296875" style="45" customWidth="1"/>
    <col min="2308" max="2308" width="10.69921875" style="45" customWidth="1"/>
    <col min="2309" max="2309" width="12.59765625" style="45" customWidth="1"/>
    <col min="2310" max="2310" width="8.59765625" style="45" customWidth="1"/>
    <col min="2311" max="2311" width="17.296875" style="45" customWidth="1"/>
    <col min="2312" max="2312" width="3.09765625" style="45" customWidth="1"/>
    <col min="2313" max="2559" width="9.09765625" style="45"/>
    <col min="2560" max="2560" width="3.296875" style="45" customWidth="1"/>
    <col min="2561" max="2561" width="30.3984375" style="45" customWidth="1"/>
    <col min="2562" max="2562" width="35.59765625" style="45" bestFit="1" customWidth="1"/>
    <col min="2563" max="2563" width="12.296875" style="45" customWidth="1"/>
    <col min="2564" max="2564" width="10.69921875" style="45" customWidth="1"/>
    <col min="2565" max="2565" width="12.59765625" style="45" customWidth="1"/>
    <col min="2566" max="2566" width="8.59765625" style="45" customWidth="1"/>
    <col min="2567" max="2567" width="17.296875" style="45" customWidth="1"/>
    <col min="2568" max="2568" width="3.09765625" style="45" customWidth="1"/>
    <col min="2569" max="2815" width="9.09765625" style="45"/>
    <col min="2816" max="2816" width="3.296875" style="45" customWidth="1"/>
    <col min="2817" max="2817" width="30.3984375" style="45" customWidth="1"/>
    <col min="2818" max="2818" width="35.59765625" style="45" bestFit="1" customWidth="1"/>
    <col min="2819" max="2819" width="12.296875" style="45" customWidth="1"/>
    <col min="2820" max="2820" width="10.69921875" style="45" customWidth="1"/>
    <col min="2821" max="2821" width="12.59765625" style="45" customWidth="1"/>
    <col min="2822" max="2822" width="8.59765625" style="45" customWidth="1"/>
    <col min="2823" max="2823" width="17.296875" style="45" customWidth="1"/>
    <col min="2824" max="2824" width="3.09765625" style="45" customWidth="1"/>
    <col min="2825" max="3071" width="9.09765625" style="45"/>
    <col min="3072" max="3072" width="3.296875" style="45" customWidth="1"/>
    <col min="3073" max="3073" width="30.3984375" style="45" customWidth="1"/>
    <col min="3074" max="3074" width="35.59765625" style="45" bestFit="1" customWidth="1"/>
    <col min="3075" max="3075" width="12.296875" style="45" customWidth="1"/>
    <col min="3076" max="3076" width="10.69921875" style="45" customWidth="1"/>
    <col min="3077" max="3077" width="12.59765625" style="45" customWidth="1"/>
    <col min="3078" max="3078" width="8.59765625" style="45" customWidth="1"/>
    <col min="3079" max="3079" width="17.296875" style="45" customWidth="1"/>
    <col min="3080" max="3080" width="3.09765625" style="45" customWidth="1"/>
    <col min="3081" max="3327" width="9.09765625" style="45"/>
    <col min="3328" max="3328" width="3.296875" style="45" customWidth="1"/>
    <col min="3329" max="3329" width="30.3984375" style="45" customWidth="1"/>
    <col min="3330" max="3330" width="35.59765625" style="45" bestFit="1" customWidth="1"/>
    <col min="3331" max="3331" width="12.296875" style="45" customWidth="1"/>
    <col min="3332" max="3332" width="10.69921875" style="45" customWidth="1"/>
    <col min="3333" max="3333" width="12.59765625" style="45" customWidth="1"/>
    <col min="3334" max="3334" width="8.59765625" style="45" customWidth="1"/>
    <col min="3335" max="3335" width="17.296875" style="45" customWidth="1"/>
    <col min="3336" max="3336" width="3.09765625" style="45" customWidth="1"/>
    <col min="3337" max="3583" width="9.09765625" style="45"/>
    <col min="3584" max="3584" width="3.296875" style="45" customWidth="1"/>
    <col min="3585" max="3585" width="30.3984375" style="45" customWidth="1"/>
    <col min="3586" max="3586" width="35.59765625" style="45" bestFit="1" customWidth="1"/>
    <col min="3587" max="3587" width="12.296875" style="45" customWidth="1"/>
    <col min="3588" max="3588" width="10.69921875" style="45" customWidth="1"/>
    <col min="3589" max="3589" width="12.59765625" style="45" customWidth="1"/>
    <col min="3590" max="3590" width="8.59765625" style="45" customWidth="1"/>
    <col min="3591" max="3591" width="17.296875" style="45" customWidth="1"/>
    <col min="3592" max="3592" width="3.09765625" style="45" customWidth="1"/>
    <col min="3593" max="3839" width="9.09765625" style="45"/>
    <col min="3840" max="3840" width="3.296875" style="45" customWidth="1"/>
    <col min="3841" max="3841" width="30.3984375" style="45" customWidth="1"/>
    <col min="3842" max="3842" width="35.59765625" style="45" bestFit="1" customWidth="1"/>
    <col min="3843" max="3843" width="12.296875" style="45" customWidth="1"/>
    <col min="3844" max="3844" width="10.69921875" style="45" customWidth="1"/>
    <col min="3845" max="3845" width="12.59765625" style="45" customWidth="1"/>
    <col min="3846" max="3846" width="8.59765625" style="45" customWidth="1"/>
    <col min="3847" max="3847" width="17.296875" style="45" customWidth="1"/>
    <col min="3848" max="3848" width="3.09765625" style="45" customWidth="1"/>
    <col min="3849" max="4095" width="9.09765625" style="45"/>
    <col min="4096" max="4096" width="3.296875" style="45" customWidth="1"/>
    <col min="4097" max="4097" width="30.3984375" style="45" customWidth="1"/>
    <col min="4098" max="4098" width="35.59765625" style="45" bestFit="1" customWidth="1"/>
    <col min="4099" max="4099" width="12.296875" style="45" customWidth="1"/>
    <col min="4100" max="4100" width="10.69921875" style="45" customWidth="1"/>
    <col min="4101" max="4101" width="12.59765625" style="45" customWidth="1"/>
    <col min="4102" max="4102" width="8.59765625" style="45" customWidth="1"/>
    <col min="4103" max="4103" width="17.296875" style="45" customWidth="1"/>
    <col min="4104" max="4104" width="3.09765625" style="45" customWidth="1"/>
    <col min="4105" max="4351" width="9.09765625" style="45"/>
    <col min="4352" max="4352" width="3.296875" style="45" customWidth="1"/>
    <col min="4353" max="4353" width="30.3984375" style="45" customWidth="1"/>
    <col min="4354" max="4354" width="35.59765625" style="45" bestFit="1" customWidth="1"/>
    <col min="4355" max="4355" width="12.296875" style="45" customWidth="1"/>
    <col min="4356" max="4356" width="10.69921875" style="45" customWidth="1"/>
    <col min="4357" max="4357" width="12.59765625" style="45" customWidth="1"/>
    <col min="4358" max="4358" width="8.59765625" style="45" customWidth="1"/>
    <col min="4359" max="4359" width="17.296875" style="45" customWidth="1"/>
    <col min="4360" max="4360" width="3.09765625" style="45" customWidth="1"/>
    <col min="4361" max="4607" width="9.09765625" style="45"/>
    <col min="4608" max="4608" width="3.296875" style="45" customWidth="1"/>
    <col min="4609" max="4609" width="30.3984375" style="45" customWidth="1"/>
    <col min="4610" max="4610" width="35.59765625" style="45" bestFit="1" customWidth="1"/>
    <col min="4611" max="4611" width="12.296875" style="45" customWidth="1"/>
    <col min="4612" max="4612" width="10.69921875" style="45" customWidth="1"/>
    <col min="4613" max="4613" width="12.59765625" style="45" customWidth="1"/>
    <col min="4614" max="4614" width="8.59765625" style="45" customWidth="1"/>
    <col min="4615" max="4615" width="17.296875" style="45" customWidth="1"/>
    <col min="4616" max="4616" width="3.09765625" style="45" customWidth="1"/>
    <col min="4617" max="4863" width="9.09765625" style="45"/>
    <col min="4864" max="4864" width="3.296875" style="45" customWidth="1"/>
    <col min="4865" max="4865" width="30.3984375" style="45" customWidth="1"/>
    <col min="4866" max="4866" width="35.59765625" style="45" bestFit="1" customWidth="1"/>
    <col min="4867" max="4867" width="12.296875" style="45" customWidth="1"/>
    <col min="4868" max="4868" width="10.69921875" style="45" customWidth="1"/>
    <col min="4869" max="4869" width="12.59765625" style="45" customWidth="1"/>
    <col min="4870" max="4870" width="8.59765625" style="45" customWidth="1"/>
    <col min="4871" max="4871" width="17.296875" style="45" customWidth="1"/>
    <col min="4872" max="4872" width="3.09765625" style="45" customWidth="1"/>
    <col min="4873" max="5119" width="9.09765625" style="45"/>
    <col min="5120" max="5120" width="3.296875" style="45" customWidth="1"/>
    <col min="5121" max="5121" width="30.3984375" style="45" customWidth="1"/>
    <col min="5122" max="5122" width="35.59765625" style="45" bestFit="1" customWidth="1"/>
    <col min="5123" max="5123" width="12.296875" style="45" customWidth="1"/>
    <col min="5124" max="5124" width="10.69921875" style="45" customWidth="1"/>
    <col min="5125" max="5125" width="12.59765625" style="45" customWidth="1"/>
    <col min="5126" max="5126" width="8.59765625" style="45" customWidth="1"/>
    <col min="5127" max="5127" width="17.296875" style="45" customWidth="1"/>
    <col min="5128" max="5128" width="3.09765625" style="45" customWidth="1"/>
    <col min="5129" max="5375" width="9.09765625" style="45"/>
    <col min="5376" max="5376" width="3.296875" style="45" customWidth="1"/>
    <col min="5377" max="5377" width="30.3984375" style="45" customWidth="1"/>
    <col min="5378" max="5378" width="35.59765625" style="45" bestFit="1" customWidth="1"/>
    <col min="5379" max="5379" width="12.296875" style="45" customWidth="1"/>
    <col min="5380" max="5380" width="10.69921875" style="45" customWidth="1"/>
    <col min="5381" max="5381" width="12.59765625" style="45" customWidth="1"/>
    <col min="5382" max="5382" width="8.59765625" style="45" customWidth="1"/>
    <col min="5383" max="5383" width="17.296875" style="45" customWidth="1"/>
    <col min="5384" max="5384" width="3.09765625" style="45" customWidth="1"/>
    <col min="5385" max="5631" width="9.09765625" style="45"/>
    <col min="5632" max="5632" width="3.296875" style="45" customWidth="1"/>
    <col min="5633" max="5633" width="30.3984375" style="45" customWidth="1"/>
    <col min="5634" max="5634" width="35.59765625" style="45" bestFit="1" customWidth="1"/>
    <col min="5635" max="5635" width="12.296875" style="45" customWidth="1"/>
    <col min="5636" max="5636" width="10.69921875" style="45" customWidth="1"/>
    <col min="5637" max="5637" width="12.59765625" style="45" customWidth="1"/>
    <col min="5638" max="5638" width="8.59765625" style="45" customWidth="1"/>
    <col min="5639" max="5639" width="17.296875" style="45" customWidth="1"/>
    <col min="5640" max="5640" width="3.09765625" style="45" customWidth="1"/>
    <col min="5641" max="5887" width="9.09765625" style="45"/>
    <col min="5888" max="5888" width="3.296875" style="45" customWidth="1"/>
    <col min="5889" max="5889" width="30.3984375" style="45" customWidth="1"/>
    <col min="5890" max="5890" width="35.59765625" style="45" bestFit="1" customWidth="1"/>
    <col min="5891" max="5891" width="12.296875" style="45" customWidth="1"/>
    <col min="5892" max="5892" width="10.69921875" style="45" customWidth="1"/>
    <col min="5893" max="5893" width="12.59765625" style="45" customWidth="1"/>
    <col min="5894" max="5894" width="8.59765625" style="45" customWidth="1"/>
    <col min="5895" max="5895" width="17.296875" style="45" customWidth="1"/>
    <col min="5896" max="5896" width="3.09765625" style="45" customWidth="1"/>
    <col min="5897" max="6143" width="9.09765625" style="45"/>
    <col min="6144" max="6144" width="3.296875" style="45" customWidth="1"/>
    <col min="6145" max="6145" width="30.3984375" style="45" customWidth="1"/>
    <col min="6146" max="6146" width="35.59765625" style="45" bestFit="1" customWidth="1"/>
    <col min="6147" max="6147" width="12.296875" style="45" customWidth="1"/>
    <col min="6148" max="6148" width="10.69921875" style="45" customWidth="1"/>
    <col min="6149" max="6149" width="12.59765625" style="45" customWidth="1"/>
    <col min="6150" max="6150" width="8.59765625" style="45" customWidth="1"/>
    <col min="6151" max="6151" width="17.296875" style="45" customWidth="1"/>
    <col min="6152" max="6152" width="3.09765625" style="45" customWidth="1"/>
    <col min="6153" max="6399" width="9.09765625" style="45"/>
    <col min="6400" max="6400" width="3.296875" style="45" customWidth="1"/>
    <col min="6401" max="6401" width="30.3984375" style="45" customWidth="1"/>
    <col min="6402" max="6402" width="35.59765625" style="45" bestFit="1" customWidth="1"/>
    <col min="6403" max="6403" width="12.296875" style="45" customWidth="1"/>
    <col min="6404" max="6404" width="10.69921875" style="45" customWidth="1"/>
    <col min="6405" max="6405" width="12.59765625" style="45" customWidth="1"/>
    <col min="6406" max="6406" width="8.59765625" style="45" customWidth="1"/>
    <col min="6407" max="6407" width="17.296875" style="45" customWidth="1"/>
    <col min="6408" max="6408" width="3.09765625" style="45" customWidth="1"/>
    <col min="6409" max="6655" width="9.09765625" style="45"/>
    <col min="6656" max="6656" width="3.296875" style="45" customWidth="1"/>
    <col min="6657" max="6657" width="30.3984375" style="45" customWidth="1"/>
    <col min="6658" max="6658" width="35.59765625" style="45" bestFit="1" customWidth="1"/>
    <col min="6659" max="6659" width="12.296875" style="45" customWidth="1"/>
    <col min="6660" max="6660" width="10.69921875" style="45" customWidth="1"/>
    <col min="6661" max="6661" width="12.59765625" style="45" customWidth="1"/>
    <col min="6662" max="6662" width="8.59765625" style="45" customWidth="1"/>
    <col min="6663" max="6663" width="17.296875" style="45" customWidth="1"/>
    <col min="6664" max="6664" width="3.09765625" style="45" customWidth="1"/>
    <col min="6665" max="6911" width="9.09765625" style="45"/>
    <col min="6912" max="6912" width="3.296875" style="45" customWidth="1"/>
    <col min="6913" max="6913" width="30.3984375" style="45" customWidth="1"/>
    <col min="6914" max="6914" width="35.59765625" style="45" bestFit="1" customWidth="1"/>
    <col min="6915" max="6915" width="12.296875" style="45" customWidth="1"/>
    <col min="6916" max="6916" width="10.69921875" style="45" customWidth="1"/>
    <col min="6917" max="6917" width="12.59765625" style="45" customWidth="1"/>
    <col min="6918" max="6918" width="8.59765625" style="45" customWidth="1"/>
    <col min="6919" max="6919" width="17.296875" style="45" customWidth="1"/>
    <col min="6920" max="6920" width="3.09765625" style="45" customWidth="1"/>
    <col min="6921" max="7167" width="9.09765625" style="45"/>
    <col min="7168" max="7168" width="3.296875" style="45" customWidth="1"/>
    <col min="7169" max="7169" width="30.3984375" style="45" customWidth="1"/>
    <col min="7170" max="7170" width="35.59765625" style="45" bestFit="1" customWidth="1"/>
    <col min="7171" max="7171" width="12.296875" style="45" customWidth="1"/>
    <col min="7172" max="7172" width="10.69921875" style="45" customWidth="1"/>
    <col min="7173" max="7173" width="12.59765625" style="45" customWidth="1"/>
    <col min="7174" max="7174" width="8.59765625" style="45" customWidth="1"/>
    <col min="7175" max="7175" width="17.296875" style="45" customWidth="1"/>
    <col min="7176" max="7176" width="3.09765625" style="45" customWidth="1"/>
    <col min="7177" max="7423" width="9.09765625" style="45"/>
    <col min="7424" max="7424" width="3.296875" style="45" customWidth="1"/>
    <col min="7425" max="7425" width="30.3984375" style="45" customWidth="1"/>
    <col min="7426" max="7426" width="35.59765625" style="45" bestFit="1" customWidth="1"/>
    <col min="7427" max="7427" width="12.296875" style="45" customWidth="1"/>
    <col min="7428" max="7428" width="10.69921875" style="45" customWidth="1"/>
    <col min="7429" max="7429" width="12.59765625" style="45" customWidth="1"/>
    <col min="7430" max="7430" width="8.59765625" style="45" customWidth="1"/>
    <col min="7431" max="7431" width="17.296875" style="45" customWidth="1"/>
    <col min="7432" max="7432" width="3.09765625" style="45" customWidth="1"/>
    <col min="7433" max="7679" width="9.09765625" style="45"/>
    <col min="7680" max="7680" width="3.296875" style="45" customWidth="1"/>
    <col min="7681" max="7681" width="30.3984375" style="45" customWidth="1"/>
    <col min="7682" max="7682" width="35.59765625" style="45" bestFit="1" customWidth="1"/>
    <col min="7683" max="7683" width="12.296875" style="45" customWidth="1"/>
    <col min="7684" max="7684" width="10.69921875" style="45" customWidth="1"/>
    <col min="7685" max="7685" width="12.59765625" style="45" customWidth="1"/>
    <col min="7686" max="7686" width="8.59765625" style="45" customWidth="1"/>
    <col min="7687" max="7687" width="17.296875" style="45" customWidth="1"/>
    <col min="7688" max="7688" width="3.09765625" style="45" customWidth="1"/>
    <col min="7689" max="7935" width="9.09765625" style="45"/>
    <col min="7936" max="7936" width="3.296875" style="45" customWidth="1"/>
    <col min="7937" max="7937" width="30.3984375" style="45" customWidth="1"/>
    <col min="7938" max="7938" width="35.59765625" style="45" bestFit="1" customWidth="1"/>
    <col min="7939" max="7939" width="12.296875" style="45" customWidth="1"/>
    <col min="7940" max="7940" width="10.69921875" style="45" customWidth="1"/>
    <col min="7941" max="7941" width="12.59765625" style="45" customWidth="1"/>
    <col min="7942" max="7942" width="8.59765625" style="45" customWidth="1"/>
    <col min="7943" max="7943" width="17.296875" style="45" customWidth="1"/>
    <col min="7944" max="7944" width="3.09765625" style="45" customWidth="1"/>
    <col min="7945" max="8191" width="9.09765625" style="45"/>
    <col min="8192" max="8192" width="3.296875" style="45" customWidth="1"/>
    <col min="8193" max="8193" width="30.3984375" style="45" customWidth="1"/>
    <col min="8194" max="8194" width="35.59765625" style="45" bestFit="1" customWidth="1"/>
    <col min="8195" max="8195" width="12.296875" style="45" customWidth="1"/>
    <col min="8196" max="8196" width="10.69921875" style="45" customWidth="1"/>
    <col min="8197" max="8197" width="12.59765625" style="45" customWidth="1"/>
    <col min="8198" max="8198" width="8.59765625" style="45" customWidth="1"/>
    <col min="8199" max="8199" width="17.296875" style="45" customWidth="1"/>
    <col min="8200" max="8200" width="3.09765625" style="45" customWidth="1"/>
    <col min="8201" max="8447" width="9.09765625" style="45"/>
    <col min="8448" max="8448" width="3.296875" style="45" customWidth="1"/>
    <col min="8449" max="8449" width="30.3984375" style="45" customWidth="1"/>
    <col min="8450" max="8450" width="35.59765625" style="45" bestFit="1" customWidth="1"/>
    <col min="8451" max="8451" width="12.296875" style="45" customWidth="1"/>
    <col min="8452" max="8452" width="10.69921875" style="45" customWidth="1"/>
    <col min="8453" max="8453" width="12.59765625" style="45" customWidth="1"/>
    <col min="8454" max="8454" width="8.59765625" style="45" customWidth="1"/>
    <col min="8455" max="8455" width="17.296875" style="45" customWidth="1"/>
    <col min="8456" max="8456" width="3.09765625" style="45" customWidth="1"/>
    <col min="8457" max="8703" width="9.09765625" style="45"/>
    <col min="8704" max="8704" width="3.296875" style="45" customWidth="1"/>
    <col min="8705" max="8705" width="30.3984375" style="45" customWidth="1"/>
    <col min="8706" max="8706" width="35.59765625" style="45" bestFit="1" customWidth="1"/>
    <col min="8707" max="8707" width="12.296875" style="45" customWidth="1"/>
    <col min="8708" max="8708" width="10.69921875" style="45" customWidth="1"/>
    <col min="8709" max="8709" width="12.59765625" style="45" customWidth="1"/>
    <col min="8710" max="8710" width="8.59765625" style="45" customWidth="1"/>
    <col min="8711" max="8711" width="17.296875" style="45" customWidth="1"/>
    <col min="8712" max="8712" width="3.09765625" style="45" customWidth="1"/>
    <col min="8713" max="8959" width="9.09765625" style="45"/>
    <col min="8960" max="8960" width="3.296875" style="45" customWidth="1"/>
    <col min="8961" max="8961" width="30.3984375" style="45" customWidth="1"/>
    <col min="8962" max="8962" width="35.59765625" style="45" bestFit="1" customWidth="1"/>
    <col min="8963" max="8963" width="12.296875" style="45" customWidth="1"/>
    <col min="8964" max="8964" width="10.69921875" style="45" customWidth="1"/>
    <col min="8965" max="8965" width="12.59765625" style="45" customWidth="1"/>
    <col min="8966" max="8966" width="8.59765625" style="45" customWidth="1"/>
    <col min="8967" max="8967" width="17.296875" style="45" customWidth="1"/>
    <col min="8968" max="8968" width="3.09765625" style="45" customWidth="1"/>
    <col min="8969" max="9215" width="9.09765625" style="45"/>
    <col min="9216" max="9216" width="3.296875" style="45" customWidth="1"/>
    <col min="9217" max="9217" width="30.3984375" style="45" customWidth="1"/>
    <col min="9218" max="9218" width="35.59765625" style="45" bestFit="1" customWidth="1"/>
    <col min="9219" max="9219" width="12.296875" style="45" customWidth="1"/>
    <col min="9220" max="9220" width="10.69921875" style="45" customWidth="1"/>
    <col min="9221" max="9221" width="12.59765625" style="45" customWidth="1"/>
    <col min="9222" max="9222" width="8.59765625" style="45" customWidth="1"/>
    <col min="9223" max="9223" width="17.296875" style="45" customWidth="1"/>
    <col min="9224" max="9224" width="3.09765625" style="45" customWidth="1"/>
    <col min="9225" max="9471" width="9.09765625" style="45"/>
    <col min="9472" max="9472" width="3.296875" style="45" customWidth="1"/>
    <col min="9473" max="9473" width="30.3984375" style="45" customWidth="1"/>
    <col min="9474" max="9474" width="35.59765625" style="45" bestFit="1" customWidth="1"/>
    <col min="9475" max="9475" width="12.296875" style="45" customWidth="1"/>
    <col min="9476" max="9476" width="10.69921875" style="45" customWidth="1"/>
    <col min="9477" max="9477" width="12.59765625" style="45" customWidth="1"/>
    <col min="9478" max="9478" width="8.59765625" style="45" customWidth="1"/>
    <col min="9479" max="9479" width="17.296875" style="45" customWidth="1"/>
    <col min="9480" max="9480" width="3.09765625" style="45" customWidth="1"/>
    <col min="9481" max="9727" width="9.09765625" style="45"/>
    <col min="9728" max="9728" width="3.296875" style="45" customWidth="1"/>
    <col min="9729" max="9729" width="30.3984375" style="45" customWidth="1"/>
    <col min="9730" max="9730" width="35.59765625" style="45" bestFit="1" customWidth="1"/>
    <col min="9731" max="9731" width="12.296875" style="45" customWidth="1"/>
    <col min="9732" max="9732" width="10.69921875" style="45" customWidth="1"/>
    <col min="9733" max="9733" width="12.59765625" style="45" customWidth="1"/>
    <col min="9734" max="9734" width="8.59765625" style="45" customWidth="1"/>
    <col min="9735" max="9735" width="17.296875" style="45" customWidth="1"/>
    <col min="9736" max="9736" width="3.09765625" style="45" customWidth="1"/>
    <col min="9737" max="9983" width="9.09765625" style="45"/>
    <col min="9984" max="9984" width="3.296875" style="45" customWidth="1"/>
    <col min="9985" max="9985" width="30.3984375" style="45" customWidth="1"/>
    <col min="9986" max="9986" width="35.59765625" style="45" bestFit="1" customWidth="1"/>
    <col min="9987" max="9987" width="12.296875" style="45" customWidth="1"/>
    <col min="9988" max="9988" width="10.69921875" style="45" customWidth="1"/>
    <col min="9989" max="9989" width="12.59765625" style="45" customWidth="1"/>
    <col min="9990" max="9990" width="8.59765625" style="45" customWidth="1"/>
    <col min="9991" max="9991" width="17.296875" style="45" customWidth="1"/>
    <col min="9992" max="9992" width="3.09765625" style="45" customWidth="1"/>
    <col min="9993" max="10239" width="9.09765625" style="45"/>
    <col min="10240" max="10240" width="3.296875" style="45" customWidth="1"/>
    <col min="10241" max="10241" width="30.3984375" style="45" customWidth="1"/>
    <col min="10242" max="10242" width="35.59765625" style="45" bestFit="1" customWidth="1"/>
    <col min="10243" max="10243" width="12.296875" style="45" customWidth="1"/>
    <col min="10244" max="10244" width="10.69921875" style="45" customWidth="1"/>
    <col min="10245" max="10245" width="12.59765625" style="45" customWidth="1"/>
    <col min="10246" max="10246" width="8.59765625" style="45" customWidth="1"/>
    <col min="10247" max="10247" width="17.296875" style="45" customWidth="1"/>
    <col min="10248" max="10248" width="3.09765625" style="45" customWidth="1"/>
    <col min="10249" max="10495" width="9.09765625" style="45"/>
    <col min="10496" max="10496" width="3.296875" style="45" customWidth="1"/>
    <col min="10497" max="10497" width="30.3984375" style="45" customWidth="1"/>
    <col min="10498" max="10498" width="35.59765625" style="45" bestFit="1" customWidth="1"/>
    <col min="10499" max="10499" width="12.296875" style="45" customWidth="1"/>
    <col min="10500" max="10500" width="10.69921875" style="45" customWidth="1"/>
    <col min="10501" max="10501" width="12.59765625" style="45" customWidth="1"/>
    <col min="10502" max="10502" width="8.59765625" style="45" customWidth="1"/>
    <col min="10503" max="10503" width="17.296875" style="45" customWidth="1"/>
    <col min="10504" max="10504" width="3.09765625" style="45" customWidth="1"/>
    <col min="10505" max="10751" width="9.09765625" style="45"/>
    <col min="10752" max="10752" width="3.296875" style="45" customWidth="1"/>
    <col min="10753" max="10753" width="30.3984375" style="45" customWidth="1"/>
    <col min="10754" max="10754" width="35.59765625" style="45" bestFit="1" customWidth="1"/>
    <col min="10755" max="10755" width="12.296875" style="45" customWidth="1"/>
    <col min="10756" max="10756" width="10.69921875" style="45" customWidth="1"/>
    <col min="10757" max="10757" width="12.59765625" style="45" customWidth="1"/>
    <col min="10758" max="10758" width="8.59765625" style="45" customWidth="1"/>
    <col min="10759" max="10759" width="17.296875" style="45" customWidth="1"/>
    <col min="10760" max="10760" width="3.09765625" style="45" customWidth="1"/>
    <col min="10761" max="11007" width="9.09765625" style="45"/>
    <col min="11008" max="11008" width="3.296875" style="45" customWidth="1"/>
    <col min="11009" max="11009" width="30.3984375" style="45" customWidth="1"/>
    <col min="11010" max="11010" width="35.59765625" style="45" bestFit="1" customWidth="1"/>
    <col min="11011" max="11011" width="12.296875" style="45" customWidth="1"/>
    <col min="11012" max="11012" width="10.69921875" style="45" customWidth="1"/>
    <col min="11013" max="11013" width="12.59765625" style="45" customWidth="1"/>
    <col min="11014" max="11014" width="8.59765625" style="45" customWidth="1"/>
    <col min="11015" max="11015" width="17.296875" style="45" customWidth="1"/>
    <col min="11016" max="11016" width="3.09765625" style="45" customWidth="1"/>
    <col min="11017" max="11263" width="9.09765625" style="45"/>
    <col min="11264" max="11264" width="3.296875" style="45" customWidth="1"/>
    <col min="11265" max="11265" width="30.3984375" style="45" customWidth="1"/>
    <col min="11266" max="11266" width="35.59765625" style="45" bestFit="1" customWidth="1"/>
    <col min="11267" max="11267" width="12.296875" style="45" customWidth="1"/>
    <col min="11268" max="11268" width="10.69921875" style="45" customWidth="1"/>
    <col min="11269" max="11269" width="12.59765625" style="45" customWidth="1"/>
    <col min="11270" max="11270" width="8.59765625" style="45" customWidth="1"/>
    <col min="11271" max="11271" width="17.296875" style="45" customWidth="1"/>
    <col min="11272" max="11272" width="3.09765625" style="45" customWidth="1"/>
    <col min="11273" max="11519" width="9.09765625" style="45"/>
    <col min="11520" max="11520" width="3.296875" style="45" customWidth="1"/>
    <col min="11521" max="11521" width="30.3984375" style="45" customWidth="1"/>
    <col min="11522" max="11522" width="35.59765625" style="45" bestFit="1" customWidth="1"/>
    <col min="11523" max="11523" width="12.296875" style="45" customWidth="1"/>
    <col min="11524" max="11524" width="10.69921875" style="45" customWidth="1"/>
    <col min="11525" max="11525" width="12.59765625" style="45" customWidth="1"/>
    <col min="11526" max="11526" width="8.59765625" style="45" customWidth="1"/>
    <col min="11527" max="11527" width="17.296875" style="45" customWidth="1"/>
    <col min="11528" max="11528" width="3.09765625" style="45" customWidth="1"/>
    <col min="11529" max="11775" width="9.09765625" style="45"/>
    <col min="11776" max="11776" width="3.296875" style="45" customWidth="1"/>
    <col min="11777" max="11777" width="30.3984375" style="45" customWidth="1"/>
    <col min="11778" max="11778" width="35.59765625" style="45" bestFit="1" customWidth="1"/>
    <col min="11779" max="11779" width="12.296875" style="45" customWidth="1"/>
    <col min="11780" max="11780" width="10.69921875" style="45" customWidth="1"/>
    <col min="11781" max="11781" width="12.59765625" style="45" customWidth="1"/>
    <col min="11782" max="11782" width="8.59765625" style="45" customWidth="1"/>
    <col min="11783" max="11783" width="17.296875" style="45" customWidth="1"/>
    <col min="11784" max="11784" width="3.09765625" style="45" customWidth="1"/>
    <col min="11785" max="12031" width="9.09765625" style="45"/>
    <col min="12032" max="12032" width="3.296875" style="45" customWidth="1"/>
    <col min="12033" max="12033" width="30.3984375" style="45" customWidth="1"/>
    <col min="12034" max="12034" width="35.59765625" style="45" bestFit="1" customWidth="1"/>
    <col min="12035" max="12035" width="12.296875" style="45" customWidth="1"/>
    <col min="12036" max="12036" width="10.69921875" style="45" customWidth="1"/>
    <col min="12037" max="12037" width="12.59765625" style="45" customWidth="1"/>
    <col min="12038" max="12038" width="8.59765625" style="45" customWidth="1"/>
    <col min="12039" max="12039" width="17.296875" style="45" customWidth="1"/>
    <col min="12040" max="12040" width="3.09765625" style="45" customWidth="1"/>
    <col min="12041" max="12287" width="9.09765625" style="45"/>
    <col min="12288" max="12288" width="3.296875" style="45" customWidth="1"/>
    <col min="12289" max="12289" width="30.3984375" style="45" customWidth="1"/>
    <col min="12290" max="12290" width="35.59765625" style="45" bestFit="1" customWidth="1"/>
    <col min="12291" max="12291" width="12.296875" style="45" customWidth="1"/>
    <col min="12292" max="12292" width="10.69921875" style="45" customWidth="1"/>
    <col min="12293" max="12293" width="12.59765625" style="45" customWidth="1"/>
    <col min="12294" max="12294" width="8.59765625" style="45" customWidth="1"/>
    <col min="12295" max="12295" width="17.296875" style="45" customWidth="1"/>
    <col min="12296" max="12296" width="3.09765625" style="45" customWidth="1"/>
    <col min="12297" max="12543" width="9.09765625" style="45"/>
    <col min="12544" max="12544" width="3.296875" style="45" customWidth="1"/>
    <col min="12545" max="12545" width="30.3984375" style="45" customWidth="1"/>
    <col min="12546" max="12546" width="35.59765625" style="45" bestFit="1" customWidth="1"/>
    <col min="12547" max="12547" width="12.296875" style="45" customWidth="1"/>
    <col min="12548" max="12548" width="10.69921875" style="45" customWidth="1"/>
    <col min="12549" max="12549" width="12.59765625" style="45" customWidth="1"/>
    <col min="12550" max="12550" width="8.59765625" style="45" customWidth="1"/>
    <col min="12551" max="12551" width="17.296875" style="45" customWidth="1"/>
    <col min="12552" max="12552" width="3.09765625" style="45" customWidth="1"/>
    <col min="12553" max="12799" width="9.09765625" style="45"/>
    <col min="12800" max="12800" width="3.296875" style="45" customWidth="1"/>
    <col min="12801" max="12801" width="30.3984375" style="45" customWidth="1"/>
    <col min="12802" max="12802" width="35.59765625" style="45" bestFit="1" customWidth="1"/>
    <col min="12803" max="12803" width="12.296875" style="45" customWidth="1"/>
    <col min="12804" max="12804" width="10.69921875" style="45" customWidth="1"/>
    <col min="12805" max="12805" width="12.59765625" style="45" customWidth="1"/>
    <col min="12806" max="12806" width="8.59765625" style="45" customWidth="1"/>
    <col min="12807" max="12807" width="17.296875" style="45" customWidth="1"/>
    <col min="12808" max="12808" width="3.09765625" style="45" customWidth="1"/>
    <col min="12809" max="13055" width="9.09765625" style="45"/>
    <col min="13056" max="13056" width="3.296875" style="45" customWidth="1"/>
    <col min="13057" max="13057" width="30.3984375" style="45" customWidth="1"/>
    <col min="13058" max="13058" width="35.59765625" style="45" bestFit="1" customWidth="1"/>
    <col min="13059" max="13059" width="12.296875" style="45" customWidth="1"/>
    <col min="13060" max="13060" width="10.69921875" style="45" customWidth="1"/>
    <col min="13061" max="13061" width="12.59765625" style="45" customWidth="1"/>
    <col min="13062" max="13062" width="8.59765625" style="45" customWidth="1"/>
    <col min="13063" max="13063" width="17.296875" style="45" customWidth="1"/>
    <col min="13064" max="13064" width="3.09765625" style="45" customWidth="1"/>
    <col min="13065" max="13311" width="9.09765625" style="45"/>
    <col min="13312" max="13312" width="3.296875" style="45" customWidth="1"/>
    <col min="13313" max="13313" width="30.3984375" style="45" customWidth="1"/>
    <col min="13314" max="13314" width="35.59765625" style="45" bestFit="1" customWidth="1"/>
    <col min="13315" max="13315" width="12.296875" style="45" customWidth="1"/>
    <col min="13316" max="13316" width="10.69921875" style="45" customWidth="1"/>
    <col min="13317" max="13317" width="12.59765625" style="45" customWidth="1"/>
    <col min="13318" max="13318" width="8.59765625" style="45" customWidth="1"/>
    <col min="13319" max="13319" width="17.296875" style="45" customWidth="1"/>
    <col min="13320" max="13320" width="3.09765625" style="45" customWidth="1"/>
    <col min="13321" max="13567" width="9.09765625" style="45"/>
    <col min="13568" max="13568" width="3.296875" style="45" customWidth="1"/>
    <col min="13569" max="13569" width="30.3984375" style="45" customWidth="1"/>
    <col min="13570" max="13570" width="35.59765625" style="45" bestFit="1" customWidth="1"/>
    <col min="13571" max="13571" width="12.296875" style="45" customWidth="1"/>
    <col min="13572" max="13572" width="10.69921875" style="45" customWidth="1"/>
    <col min="13573" max="13573" width="12.59765625" style="45" customWidth="1"/>
    <col min="13574" max="13574" width="8.59765625" style="45" customWidth="1"/>
    <col min="13575" max="13575" width="17.296875" style="45" customWidth="1"/>
    <col min="13576" max="13576" width="3.09765625" style="45" customWidth="1"/>
    <col min="13577" max="13823" width="9.09765625" style="45"/>
    <col min="13824" max="13824" width="3.296875" style="45" customWidth="1"/>
    <col min="13825" max="13825" width="30.3984375" style="45" customWidth="1"/>
    <col min="13826" max="13826" width="35.59765625" style="45" bestFit="1" customWidth="1"/>
    <col min="13827" max="13827" width="12.296875" style="45" customWidth="1"/>
    <col min="13828" max="13828" width="10.69921875" style="45" customWidth="1"/>
    <col min="13829" max="13829" width="12.59765625" style="45" customWidth="1"/>
    <col min="13830" max="13830" width="8.59765625" style="45" customWidth="1"/>
    <col min="13831" max="13831" width="17.296875" style="45" customWidth="1"/>
    <col min="13832" max="13832" width="3.09765625" style="45" customWidth="1"/>
    <col min="13833" max="14079" width="9.09765625" style="45"/>
    <col min="14080" max="14080" width="3.296875" style="45" customWidth="1"/>
    <col min="14081" max="14081" width="30.3984375" style="45" customWidth="1"/>
    <col min="14082" max="14082" width="35.59765625" style="45" bestFit="1" customWidth="1"/>
    <col min="14083" max="14083" width="12.296875" style="45" customWidth="1"/>
    <col min="14084" max="14084" width="10.69921875" style="45" customWidth="1"/>
    <col min="14085" max="14085" width="12.59765625" style="45" customWidth="1"/>
    <col min="14086" max="14086" width="8.59765625" style="45" customWidth="1"/>
    <col min="14087" max="14087" width="17.296875" style="45" customWidth="1"/>
    <col min="14088" max="14088" width="3.09765625" style="45" customWidth="1"/>
    <col min="14089" max="14335" width="9.09765625" style="45"/>
    <col min="14336" max="14336" width="3.296875" style="45" customWidth="1"/>
    <col min="14337" max="14337" width="30.3984375" style="45" customWidth="1"/>
    <col min="14338" max="14338" width="35.59765625" style="45" bestFit="1" customWidth="1"/>
    <col min="14339" max="14339" width="12.296875" style="45" customWidth="1"/>
    <col min="14340" max="14340" width="10.69921875" style="45" customWidth="1"/>
    <col min="14341" max="14341" width="12.59765625" style="45" customWidth="1"/>
    <col min="14342" max="14342" width="8.59765625" style="45" customWidth="1"/>
    <col min="14343" max="14343" width="17.296875" style="45" customWidth="1"/>
    <col min="14344" max="14344" width="3.09765625" style="45" customWidth="1"/>
    <col min="14345" max="14591" width="9.09765625" style="45"/>
    <col min="14592" max="14592" width="3.296875" style="45" customWidth="1"/>
    <col min="14593" max="14593" width="30.3984375" style="45" customWidth="1"/>
    <col min="14594" max="14594" width="35.59765625" style="45" bestFit="1" customWidth="1"/>
    <col min="14595" max="14595" width="12.296875" style="45" customWidth="1"/>
    <col min="14596" max="14596" width="10.69921875" style="45" customWidth="1"/>
    <col min="14597" max="14597" width="12.59765625" style="45" customWidth="1"/>
    <col min="14598" max="14598" width="8.59765625" style="45" customWidth="1"/>
    <col min="14599" max="14599" width="17.296875" style="45" customWidth="1"/>
    <col min="14600" max="14600" width="3.09765625" style="45" customWidth="1"/>
    <col min="14601" max="14847" width="9.09765625" style="45"/>
    <col min="14848" max="14848" width="3.296875" style="45" customWidth="1"/>
    <col min="14849" max="14849" width="30.3984375" style="45" customWidth="1"/>
    <col min="14850" max="14850" width="35.59765625" style="45" bestFit="1" customWidth="1"/>
    <col min="14851" max="14851" width="12.296875" style="45" customWidth="1"/>
    <col min="14852" max="14852" width="10.69921875" style="45" customWidth="1"/>
    <col min="14853" max="14853" width="12.59765625" style="45" customWidth="1"/>
    <col min="14854" max="14854" width="8.59765625" style="45" customWidth="1"/>
    <col min="14855" max="14855" width="17.296875" style="45" customWidth="1"/>
    <col min="14856" max="14856" width="3.09765625" style="45" customWidth="1"/>
    <col min="14857" max="15103" width="9.09765625" style="45"/>
    <col min="15104" max="15104" width="3.296875" style="45" customWidth="1"/>
    <col min="15105" max="15105" width="30.3984375" style="45" customWidth="1"/>
    <col min="15106" max="15106" width="35.59765625" style="45" bestFit="1" customWidth="1"/>
    <col min="15107" max="15107" width="12.296875" style="45" customWidth="1"/>
    <col min="15108" max="15108" width="10.69921875" style="45" customWidth="1"/>
    <col min="15109" max="15109" width="12.59765625" style="45" customWidth="1"/>
    <col min="15110" max="15110" width="8.59765625" style="45" customWidth="1"/>
    <col min="15111" max="15111" width="17.296875" style="45" customWidth="1"/>
    <col min="15112" max="15112" width="3.09765625" style="45" customWidth="1"/>
    <col min="15113" max="15359" width="9.09765625" style="45"/>
    <col min="15360" max="15360" width="3.296875" style="45" customWidth="1"/>
    <col min="15361" max="15361" width="30.3984375" style="45" customWidth="1"/>
    <col min="15362" max="15362" width="35.59765625" style="45" bestFit="1" customWidth="1"/>
    <col min="15363" max="15363" width="12.296875" style="45" customWidth="1"/>
    <col min="15364" max="15364" width="10.69921875" style="45" customWidth="1"/>
    <col min="15365" max="15365" width="12.59765625" style="45" customWidth="1"/>
    <col min="15366" max="15366" width="8.59765625" style="45" customWidth="1"/>
    <col min="15367" max="15367" width="17.296875" style="45" customWidth="1"/>
    <col min="15368" max="15368" width="3.09765625" style="45" customWidth="1"/>
    <col min="15369" max="15615" width="9.09765625" style="45"/>
    <col min="15616" max="15616" width="3.296875" style="45" customWidth="1"/>
    <col min="15617" max="15617" width="30.3984375" style="45" customWidth="1"/>
    <col min="15618" max="15618" width="35.59765625" style="45" bestFit="1" customWidth="1"/>
    <col min="15619" max="15619" width="12.296875" style="45" customWidth="1"/>
    <col min="15620" max="15620" width="10.69921875" style="45" customWidth="1"/>
    <col min="15621" max="15621" width="12.59765625" style="45" customWidth="1"/>
    <col min="15622" max="15622" width="8.59765625" style="45" customWidth="1"/>
    <col min="15623" max="15623" width="17.296875" style="45" customWidth="1"/>
    <col min="15624" max="15624" width="3.09765625" style="45" customWidth="1"/>
    <col min="15625" max="15871" width="9.09765625" style="45"/>
    <col min="15872" max="15872" width="3.296875" style="45" customWidth="1"/>
    <col min="15873" max="15873" width="30.3984375" style="45" customWidth="1"/>
    <col min="15874" max="15874" width="35.59765625" style="45" bestFit="1" customWidth="1"/>
    <col min="15875" max="15875" width="12.296875" style="45" customWidth="1"/>
    <col min="15876" max="15876" width="10.69921875" style="45" customWidth="1"/>
    <col min="15877" max="15877" width="12.59765625" style="45" customWidth="1"/>
    <col min="15878" max="15878" width="8.59765625" style="45" customWidth="1"/>
    <col min="15879" max="15879" width="17.296875" style="45" customWidth="1"/>
    <col min="15880" max="15880" width="3.09765625" style="45" customWidth="1"/>
    <col min="15881" max="16127" width="9.09765625" style="45"/>
    <col min="16128" max="16128" width="3.296875" style="45" customWidth="1"/>
    <col min="16129" max="16129" width="30.3984375" style="45" customWidth="1"/>
    <col min="16130" max="16130" width="35.59765625" style="45" bestFit="1" customWidth="1"/>
    <col min="16131" max="16131" width="12.296875" style="45" customWidth="1"/>
    <col min="16132" max="16132" width="10.69921875" style="45" customWidth="1"/>
    <col min="16133" max="16133" width="12.59765625" style="45" customWidth="1"/>
    <col min="16134" max="16134" width="8.59765625" style="45" customWidth="1"/>
    <col min="16135" max="16135" width="17.296875" style="45" customWidth="1"/>
    <col min="16136" max="16136" width="3.09765625" style="45" customWidth="1"/>
    <col min="16137" max="16384" width="9.09765625" style="45"/>
  </cols>
  <sheetData>
    <row r="1" spans="1:8" ht="18.600000000000001" customHeight="1" x14ac:dyDescent="0.25">
      <c r="A1" s="249" t="s">
        <v>0</v>
      </c>
      <c r="B1" s="249"/>
      <c r="C1" s="249"/>
      <c r="D1" s="249"/>
      <c r="E1" s="249"/>
      <c r="F1" s="249"/>
    </row>
    <row r="2" spans="1:8" ht="15.7" customHeight="1" x14ac:dyDescent="0.25">
      <c r="B2" s="46">
        <v>43221</v>
      </c>
    </row>
    <row r="3" spans="1:8" ht="15.7" customHeight="1" x14ac:dyDescent="0.25">
      <c r="B3" s="46"/>
    </row>
    <row r="4" spans="1:8" ht="15" customHeight="1" x14ac:dyDescent="0.25">
      <c r="A4" s="49" t="s">
        <v>122</v>
      </c>
      <c r="C4" s="50" t="s">
        <v>2</v>
      </c>
      <c r="D4" s="50" t="s">
        <v>3</v>
      </c>
      <c r="E4" s="50" t="s">
        <v>4</v>
      </c>
      <c r="F4" s="51" t="s">
        <v>5</v>
      </c>
    </row>
    <row r="5" spans="1:8" ht="11.95" customHeight="1" x14ac:dyDescent="0.25">
      <c r="A5" s="52" t="s">
        <v>6</v>
      </c>
      <c r="B5" s="45" t="s">
        <v>7</v>
      </c>
      <c r="C5" s="53">
        <v>600</v>
      </c>
      <c r="D5" s="53"/>
      <c r="E5" s="53">
        <v>600</v>
      </c>
      <c r="F5" s="48" t="s">
        <v>8</v>
      </c>
    </row>
    <row r="6" spans="1:8" ht="11.95" customHeight="1" x14ac:dyDescent="0.25">
      <c r="A6" s="52" t="s">
        <v>13</v>
      </c>
      <c r="B6" s="45" t="s">
        <v>123</v>
      </c>
      <c r="C6" s="53">
        <v>49.17</v>
      </c>
      <c r="D6" s="53">
        <v>9.84</v>
      </c>
      <c r="E6" s="54">
        <v>59.01</v>
      </c>
      <c r="F6" s="48">
        <v>203323</v>
      </c>
      <c r="G6" s="55"/>
    </row>
    <row r="7" spans="1:8" ht="11.95" customHeight="1" x14ac:dyDescent="0.25">
      <c r="A7" s="52" t="s">
        <v>13</v>
      </c>
      <c r="B7" s="45" t="s">
        <v>124</v>
      </c>
      <c r="C7" s="53">
        <v>2.04</v>
      </c>
      <c r="D7" s="53">
        <v>0.41</v>
      </c>
      <c r="E7" s="54">
        <v>2.4500000000000002</v>
      </c>
      <c r="F7" s="48">
        <v>203323</v>
      </c>
      <c r="G7" s="55"/>
    </row>
    <row r="8" spans="1:8" ht="11.95" customHeight="1" x14ac:dyDescent="0.25">
      <c r="A8" s="52" t="s">
        <v>125</v>
      </c>
      <c r="B8" s="45" t="s">
        <v>126</v>
      </c>
      <c r="C8" s="53">
        <v>150</v>
      </c>
      <c r="D8" s="53">
        <v>30</v>
      </c>
      <c r="E8" s="54">
        <v>180</v>
      </c>
      <c r="F8" s="48">
        <v>203319</v>
      </c>
      <c r="G8" s="55"/>
    </row>
    <row r="9" spans="1:8" ht="11.95" customHeight="1" x14ac:dyDescent="0.25">
      <c r="A9" s="52" t="s">
        <v>17</v>
      </c>
      <c r="B9" s="45" t="s">
        <v>127</v>
      </c>
      <c r="C9" s="56">
        <v>15</v>
      </c>
      <c r="D9" s="56">
        <v>3</v>
      </c>
      <c r="E9" s="56">
        <v>18</v>
      </c>
      <c r="F9" s="48" t="s">
        <v>8</v>
      </c>
      <c r="G9" s="55"/>
    </row>
    <row r="10" spans="1:8" ht="11.95" customHeight="1" x14ac:dyDescent="0.25">
      <c r="C10" s="57">
        <f>SUM(C5:C9)</f>
        <v>816.20999999999992</v>
      </c>
      <c r="D10" s="57">
        <f>SUM(D5:D9)</f>
        <v>43.25</v>
      </c>
      <c r="E10" s="57">
        <f>SUM(E5:E9)</f>
        <v>859.46</v>
      </c>
      <c r="G10" s="55"/>
    </row>
    <row r="11" spans="1:8" ht="12.85" customHeight="1" x14ac:dyDescent="0.25">
      <c r="A11" s="49" t="s">
        <v>128</v>
      </c>
      <c r="C11" s="58"/>
      <c r="D11" s="58"/>
      <c r="E11" s="58"/>
      <c r="H11" s="45" t="s">
        <v>24</v>
      </c>
    </row>
    <row r="12" spans="1:8" x14ac:dyDescent="0.25">
      <c r="A12" s="52" t="s">
        <v>13</v>
      </c>
      <c r="B12" s="45" t="s">
        <v>26</v>
      </c>
      <c r="C12" s="58">
        <v>20.36</v>
      </c>
      <c r="D12" s="58">
        <v>4.07</v>
      </c>
      <c r="E12" s="59">
        <f>SUM(C12:D12)</f>
        <v>24.43</v>
      </c>
      <c r="F12" s="48">
        <v>203323</v>
      </c>
    </row>
    <row r="13" spans="1:8" x14ac:dyDescent="0.25">
      <c r="A13" s="52" t="s">
        <v>33</v>
      </c>
      <c r="B13" s="45" t="s">
        <v>34</v>
      </c>
      <c r="C13" s="60">
        <v>9.0500000000000007</v>
      </c>
      <c r="D13" s="60"/>
      <c r="E13" s="60">
        <v>9.0500000000000007</v>
      </c>
      <c r="F13" s="48" t="s">
        <v>8</v>
      </c>
      <c r="G13" s="55"/>
    </row>
    <row r="14" spans="1:8" x14ac:dyDescent="0.25">
      <c r="A14" s="52" t="s">
        <v>129</v>
      </c>
      <c r="B14" s="45" t="s">
        <v>130</v>
      </c>
      <c r="C14" s="60">
        <v>58</v>
      </c>
      <c r="D14" s="60"/>
      <c r="E14" s="60">
        <v>58</v>
      </c>
      <c r="F14" s="48" t="s">
        <v>131</v>
      </c>
    </row>
    <row r="15" spans="1:8" x14ac:dyDescent="0.25">
      <c r="A15" s="52" t="s">
        <v>132</v>
      </c>
      <c r="C15" s="60">
        <v>38.700000000000003</v>
      </c>
      <c r="D15" s="60"/>
      <c r="E15" s="60">
        <v>38.700000000000003</v>
      </c>
      <c r="F15" s="48">
        <v>203321</v>
      </c>
    </row>
    <row r="16" spans="1:8" x14ac:dyDescent="0.25">
      <c r="A16" s="52" t="s">
        <v>35</v>
      </c>
      <c r="B16" s="45" t="s">
        <v>36</v>
      </c>
      <c r="C16" s="60">
        <v>60.85</v>
      </c>
      <c r="D16" s="60">
        <v>12.18</v>
      </c>
      <c r="E16" s="60">
        <v>73.03</v>
      </c>
      <c r="F16" s="48">
        <v>203322</v>
      </c>
    </row>
    <row r="17" spans="1:7" x14ac:dyDescent="0.25">
      <c r="A17" s="52" t="s">
        <v>133</v>
      </c>
      <c r="B17" s="45" t="s">
        <v>134</v>
      </c>
      <c r="C17" s="60">
        <v>268.8</v>
      </c>
      <c r="D17" s="60">
        <v>53.76</v>
      </c>
      <c r="E17" s="60">
        <v>322.56</v>
      </c>
      <c r="F17" s="48" t="s">
        <v>8</v>
      </c>
      <c r="G17" s="55"/>
    </row>
    <row r="18" spans="1:7" x14ac:dyDescent="0.25">
      <c r="A18" s="45" t="s">
        <v>37</v>
      </c>
      <c r="B18" s="45" t="s">
        <v>38</v>
      </c>
      <c r="C18" s="61">
        <f>15.28+66.09</f>
        <v>81.37</v>
      </c>
      <c r="D18" s="61">
        <v>16.27</v>
      </c>
      <c r="E18" s="61">
        <v>97.64</v>
      </c>
      <c r="F18" s="62" t="s">
        <v>8</v>
      </c>
      <c r="G18" s="55"/>
    </row>
    <row r="19" spans="1:7" x14ac:dyDescent="0.25">
      <c r="A19" s="45" t="s">
        <v>17</v>
      </c>
      <c r="B19" s="45" t="s">
        <v>135</v>
      </c>
      <c r="C19" s="60">
        <v>76.06</v>
      </c>
      <c r="D19" s="60">
        <v>15.21</v>
      </c>
      <c r="E19" s="60">
        <v>91.27</v>
      </c>
      <c r="F19" s="62" t="s">
        <v>8</v>
      </c>
    </row>
    <row r="20" spans="1:7" x14ac:dyDescent="0.25">
      <c r="A20" s="52" t="s">
        <v>136</v>
      </c>
      <c r="B20" s="45" t="s">
        <v>137</v>
      </c>
      <c r="C20" s="60">
        <v>270</v>
      </c>
      <c r="D20" s="60">
        <v>54</v>
      </c>
      <c r="E20" s="60">
        <v>324</v>
      </c>
      <c r="F20" s="62">
        <v>203320</v>
      </c>
      <c r="G20" s="55"/>
    </row>
    <row r="21" spans="1:7" x14ac:dyDescent="0.25">
      <c r="A21" s="52" t="s">
        <v>138</v>
      </c>
      <c r="B21" s="45" t="s">
        <v>139</v>
      </c>
      <c r="C21" s="58">
        <v>29.61</v>
      </c>
      <c r="D21" s="58">
        <v>5.92</v>
      </c>
      <c r="E21" s="58">
        <v>35.53</v>
      </c>
      <c r="F21" s="48">
        <v>203326</v>
      </c>
      <c r="G21" s="55"/>
    </row>
    <row r="22" spans="1:7" x14ac:dyDescent="0.25">
      <c r="C22" s="57">
        <f>SUM(C12:C21)</f>
        <v>912.80000000000007</v>
      </c>
      <c r="D22" s="57">
        <f>SUM(D12:D21)</f>
        <v>161.40999999999997</v>
      </c>
      <c r="E22" s="57">
        <f>SUM(E12:E21)</f>
        <v>1074.2099999999998</v>
      </c>
    </row>
    <row r="23" spans="1:7" x14ac:dyDescent="0.25">
      <c r="A23" s="49" t="s">
        <v>140</v>
      </c>
      <c r="C23" s="58"/>
      <c r="D23" s="58"/>
      <c r="E23" s="58"/>
    </row>
    <row r="24" spans="1:7" x14ac:dyDescent="0.25">
      <c r="A24" s="52" t="s">
        <v>6</v>
      </c>
      <c r="B24" s="45" t="s">
        <v>7</v>
      </c>
      <c r="C24" s="58">
        <v>456</v>
      </c>
      <c r="D24" s="58"/>
      <c r="E24" s="58">
        <v>456</v>
      </c>
      <c r="F24" s="48" t="s">
        <v>8</v>
      </c>
    </row>
    <row r="25" spans="1:7" x14ac:dyDescent="0.25">
      <c r="A25" s="52" t="s">
        <v>141</v>
      </c>
      <c r="B25" s="45" t="s">
        <v>142</v>
      </c>
      <c r="C25" s="58">
        <v>42</v>
      </c>
      <c r="D25" s="58"/>
      <c r="E25" s="58">
        <v>42</v>
      </c>
      <c r="F25" s="48">
        <v>203327</v>
      </c>
    </row>
    <row r="26" spans="1:7" x14ac:dyDescent="0.25">
      <c r="A26" s="52" t="s">
        <v>13</v>
      </c>
      <c r="B26" s="45" t="s">
        <v>143</v>
      </c>
      <c r="C26" s="58">
        <v>115.62</v>
      </c>
      <c r="D26" s="58">
        <v>23.12</v>
      </c>
      <c r="E26" s="63">
        <v>138.74</v>
      </c>
      <c r="F26" s="48">
        <v>203323</v>
      </c>
    </row>
    <row r="27" spans="1:7" x14ac:dyDescent="0.25">
      <c r="A27" s="52" t="s">
        <v>144</v>
      </c>
      <c r="B27" s="45" t="s">
        <v>145</v>
      </c>
      <c r="C27" s="58">
        <v>71</v>
      </c>
      <c r="D27" s="58">
        <v>8.5</v>
      </c>
      <c r="E27" s="63">
        <v>79.5</v>
      </c>
      <c r="F27" s="48">
        <v>203325</v>
      </c>
    </row>
    <row r="28" spans="1:7" x14ac:dyDescent="0.25">
      <c r="A28" s="52" t="s">
        <v>146</v>
      </c>
      <c r="B28" s="45" t="s">
        <v>145</v>
      </c>
      <c r="C28" s="58">
        <v>3.32</v>
      </c>
      <c r="D28" s="58">
        <v>0.67</v>
      </c>
      <c r="E28" s="63">
        <v>3.99</v>
      </c>
      <c r="F28" s="48" t="s">
        <v>147</v>
      </c>
    </row>
    <row r="29" spans="1:7" x14ac:dyDescent="0.25">
      <c r="A29" s="52" t="s">
        <v>146</v>
      </c>
      <c r="B29" s="45" t="s">
        <v>145</v>
      </c>
      <c r="C29" s="58">
        <v>6.49</v>
      </c>
      <c r="D29" s="58"/>
      <c r="E29" s="63">
        <v>6.49</v>
      </c>
      <c r="F29" s="48" t="s">
        <v>147</v>
      </c>
    </row>
    <row r="30" spans="1:7" x14ac:dyDescent="0.25">
      <c r="A30" s="52" t="s">
        <v>146</v>
      </c>
      <c r="B30" s="45" t="s">
        <v>145</v>
      </c>
      <c r="C30" s="60">
        <v>11.39</v>
      </c>
      <c r="D30" s="60"/>
      <c r="E30" s="60">
        <v>11.39</v>
      </c>
      <c r="F30" s="48" t="s">
        <v>8</v>
      </c>
    </row>
    <row r="31" spans="1:7" x14ac:dyDescent="0.25">
      <c r="A31" s="64" t="s">
        <v>148</v>
      </c>
      <c r="B31" s="45" t="s">
        <v>149</v>
      </c>
      <c r="C31" s="65">
        <v>73.8</v>
      </c>
      <c r="D31" s="61">
        <v>14.76</v>
      </c>
      <c r="E31" s="61">
        <f>SUM(C31:D31)</f>
        <v>88.56</v>
      </c>
      <c r="F31" s="48" t="s">
        <v>8</v>
      </c>
      <c r="G31" s="55"/>
    </row>
    <row r="32" spans="1:7" x14ac:dyDescent="0.25">
      <c r="A32" s="64" t="s">
        <v>148</v>
      </c>
      <c r="B32" s="45" t="s">
        <v>149</v>
      </c>
      <c r="C32" s="65">
        <v>15.77</v>
      </c>
      <c r="D32" s="61">
        <v>3.15</v>
      </c>
      <c r="E32" s="61">
        <v>18.920000000000002</v>
      </c>
      <c r="F32" s="48" t="s">
        <v>8</v>
      </c>
    </row>
    <row r="33" spans="1:7" x14ac:dyDescent="0.25">
      <c r="A33" s="52" t="s">
        <v>58</v>
      </c>
      <c r="B33" s="45" t="s">
        <v>150</v>
      </c>
      <c r="C33" s="60">
        <v>67.95</v>
      </c>
      <c r="D33" s="60">
        <v>3.4</v>
      </c>
      <c r="E33" s="60">
        <v>71.349999999999994</v>
      </c>
      <c r="F33" s="48">
        <v>203336</v>
      </c>
    </row>
    <row r="34" spans="1:7" x14ac:dyDescent="0.25">
      <c r="A34" s="52" t="s">
        <v>151</v>
      </c>
      <c r="B34" s="45" t="s">
        <v>152</v>
      </c>
      <c r="C34" s="60">
        <v>262.93</v>
      </c>
      <c r="D34" s="60">
        <v>52.59</v>
      </c>
      <c r="E34" s="60">
        <v>315.52</v>
      </c>
      <c r="F34" s="48">
        <v>203324</v>
      </c>
      <c r="G34" s="55"/>
    </row>
    <row r="35" spans="1:7" x14ac:dyDescent="0.25">
      <c r="A35" s="52" t="s">
        <v>153</v>
      </c>
      <c r="B35" s="45" t="s">
        <v>154</v>
      </c>
      <c r="C35" s="60">
        <v>187.27</v>
      </c>
      <c r="D35" s="60">
        <v>9.36</v>
      </c>
      <c r="E35" s="60">
        <v>196.63</v>
      </c>
      <c r="F35" s="48">
        <v>203335</v>
      </c>
      <c r="G35" s="55"/>
    </row>
    <row r="36" spans="1:7" x14ac:dyDescent="0.25">
      <c r="A36" s="66"/>
      <c r="B36" s="67"/>
      <c r="C36" s="57">
        <f>SUM(C24:C35)</f>
        <v>1313.54</v>
      </c>
      <c r="D36" s="57">
        <f>SUM(D24:D35)</f>
        <v>115.55</v>
      </c>
      <c r="E36" s="57">
        <f>SUM(E24:E35)</f>
        <v>1429.0900000000001</v>
      </c>
      <c r="F36" s="68"/>
      <c r="G36" s="55"/>
    </row>
    <row r="37" spans="1:7" s="66" customFormat="1" x14ac:dyDescent="0.25">
      <c r="A37" s="49" t="s">
        <v>155</v>
      </c>
      <c r="B37" s="45"/>
      <c r="C37" s="58"/>
      <c r="D37" s="58"/>
      <c r="E37" s="58"/>
      <c r="F37" s="48"/>
      <c r="G37" s="69"/>
    </row>
    <row r="38" spans="1:7" x14ac:dyDescent="0.25">
      <c r="A38" s="52" t="s">
        <v>6</v>
      </c>
      <c r="B38" s="45" t="s">
        <v>7</v>
      </c>
      <c r="C38" s="58">
        <v>187</v>
      </c>
      <c r="D38" s="58"/>
      <c r="E38" s="58">
        <v>187</v>
      </c>
      <c r="F38" s="48" t="s">
        <v>8</v>
      </c>
    </row>
    <row r="39" spans="1:7" x14ac:dyDescent="0.25">
      <c r="A39" s="52" t="s">
        <v>58</v>
      </c>
      <c r="B39" s="45" t="s">
        <v>150</v>
      </c>
      <c r="C39" s="56">
        <v>63.48</v>
      </c>
      <c r="D39" s="56">
        <v>3.18</v>
      </c>
      <c r="E39" s="56">
        <v>66.66</v>
      </c>
      <c r="F39" s="48">
        <v>203336</v>
      </c>
    </row>
    <row r="40" spans="1:7" x14ac:dyDescent="0.25">
      <c r="A40" s="52" t="s">
        <v>80</v>
      </c>
      <c r="B40" s="45" t="s">
        <v>156</v>
      </c>
      <c r="C40" s="56">
        <v>520</v>
      </c>
      <c r="D40" s="56">
        <v>104</v>
      </c>
      <c r="E40" s="56">
        <v>624</v>
      </c>
      <c r="F40" s="70">
        <v>203328</v>
      </c>
      <c r="G40" s="55"/>
    </row>
    <row r="41" spans="1:7" x14ac:dyDescent="0.25">
      <c r="A41" s="52" t="s">
        <v>153</v>
      </c>
      <c r="B41" s="45" t="s">
        <v>157</v>
      </c>
      <c r="C41" s="56">
        <v>144.03</v>
      </c>
      <c r="D41" s="56">
        <v>7.2</v>
      </c>
      <c r="E41" s="56">
        <v>151.22999999999999</v>
      </c>
      <c r="F41" s="70">
        <v>203335</v>
      </c>
      <c r="G41" s="55"/>
    </row>
    <row r="42" spans="1:7" x14ac:dyDescent="0.25">
      <c r="A42" s="71"/>
      <c r="B42" s="66"/>
      <c r="C42" s="57">
        <f>SUM(C38:C41)</f>
        <v>914.51</v>
      </c>
      <c r="D42" s="57">
        <f>SUM(D38:D41)</f>
        <v>114.38000000000001</v>
      </c>
      <c r="E42" s="57">
        <f>SUM(E38:E41)</f>
        <v>1028.8899999999999</v>
      </c>
      <c r="G42" s="55"/>
    </row>
    <row r="43" spans="1:7" x14ac:dyDescent="0.25">
      <c r="A43" s="49" t="s">
        <v>158</v>
      </c>
      <c r="C43" s="72"/>
      <c r="D43" s="72"/>
      <c r="E43" s="72"/>
    </row>
    <row r="44" spans="1:7" x14ac:dyDescent="0.25">
      <c r="A44" s="52" t="s">
        <v>153</v>
      </c>
      <c r="B44" s="45" t="s">
        <v>154</v>
      </c>
      <c r="C44" s="72">
        <v>68.2</v>
      </c>
      <c r="D44" s="72">
        <v>3.41</v>
      </c>
      <c r="E44" s="72">
        <v>71.61</v>
      </c>
      <c r="F44" s="48">
        <v>203335</v>
      </c>
    </row>
    <row r="45" spans="1:7" x14ac:dyDescent="0.25">
      <c r="C45" s="57">
        <f>SUM(C44:C44)</f>
        <v>68.2</v>
      </c>
      <c r="D45" s="57">
        <f>SUM(D44:D44)</f>
        <v>3.41</v>
      </c>
      <c r="E45" s="57">
        <f>SUM(E44:E44)</f>
        <v>71.61</v>
      </c>
      <c r="G45" s="55"/>
    </row>
    <row r="46" spans="1:7" x14ac:dyDescent="0.25">
      <c r="C46" s="72"/>
      <c r="D46" s="72"/>
      <c r="E46" s="72"/>
    </row>
    <row r="47" spans="1:7" x14ac:dyDescent="0.25">
      <c r="A47" s="49" t="s">
        <v>159</v>
      </c>
      <c r="C47" s="72"/>
      <c r="D47" s="72"/>
      <c r="E47" s="72"/>
    </row>
    <row r="48" spans="1:7" x14ac:dyDescent="0.25">
      <c r="A48" s="52" t="s">
        <v>160</v>
      </c>
      <c r="B48" s="45" t="s">
        <v>161</v>
      </c>
      <c r="C48" s="72">
        <v>189</v>
      </c>
      <c r="D48" s="72"/>
      <c r="E48" s="72">
        <v>189</v>
      </c>
      <c r="F48" s="48">
        <v>203329</v>
      </c>
      <c r="G48" s="55"/>
    </row>
    <row r="49" spans="1:7" x14ac:dyDescent="0.25">
      <c r="A49" s="52"/>
      <c r="B49" s="67"/>
      <c r="C49" s="57">
        <f>SUM(C48)</f>
        <v>189</v>
      </c>
      <c r="D49" s="57"/>
      <c r="E49" s="57">
        <f>SUM(E48)</f>
        <v>189</v>
      </c>
    </row>
    <row r="50" spans="1:7" x14ac:dyDescent="0.25">
      <c r="A50" s="73"/>
      <c r="B50" s="74"/>
      <c r="C50" s="72"/>
      <c r="D50" s="72"/>
      <c r="E50" s="72"/>
    </row>
    <row r="51" spans="1:7" x14ac:dyDescent="0.25">
      <c r="A51" s="49" t="s">
        <v>162</v>
      </c>
      <c r="C51" s="72"/>
      <c r="D51" s="72"/>
      <c r="E51" s="72"/>
    </row>
    <row r="52" spans="1:7" x14ac:dyDescent="0.25">
      <c r="A52" s="52" t="s">
        <v>153</v>
      </c>
      <c r="B52" s="45" t="s">
        <v>163</v>
      </c>
      <c r="C52" s="72">
        <v>53.82</v>
      </c>
      <c r="D52" s="72">
        <v>2.69</v>
      </c>
      <c r="E52" s="72">
        <f>SUM(C52:D52)</f>
        <v>56.51</v>
      </c>
    </row>
    <row r="53" spans="1:7" x14ac:dyDescent="0.25">
      <c r="C53" s="57">
        <f>SUM(C52:C52)</f>
        <v>53.82</v>
      </c>
      <c r="D53" s="57">
        <f>SUM(D52:D52)</f>
        <v>2.69</v>
      </c>
      <c r="E53" s="57">
        <f>SUM(E52:E52)</f>
        <v>56.51</v>
      </c>
    </row>
    <row r="54" spans="1:7" x14ac:dyDescent="0.25">
      <c r="A54" s="49" t="s">
        <v>164</v>
      </c>
      <c r="B54" s="52"/>
      <c r="C54" s="58"/>
      <c r="D54" s="58"/>
      <c r="E54" s="58"/>
    </row>
    <row r="55" spans="1:7" x14ac:dyDescent="0.25">
      <c r="A55" s="52" t="s">
        <v>6</v>
      </c>
      <c r="B55" s="52" t="s">
        <v>7</v>
      </c>
      <c r="C55" s="58">
        <v>540</v>
      </c>
      <c r="D55" s="58"/>
      <c r="E55" s="58">
        <v>540</v>
      </c>
      <c r="F55" s="48" t="s">
        <v>8</v>
      </c>
    </row>
    <row r="56" spans="1:7" x14ac:dyDescent="0.25">
      <c r="A56" s="52" t="s">
        <v>6</v>
      </c>
      <c r="B56" s="52" t="s">
        <v>165</v>
      </c>
      <c r="C56" s="58">
        <v>2367.02</v>
      </c>
      <c r="D56" s="58"/>
      <c r="E56" s="58">
        <v>2367.02</v>
      </c>
      <c r="F56" s="48" t="s">
        <v>166</v>
      </c>
    </row>
    <row r="57" spans="1:7" x14ac:dyDescent="0.25">
      <c r="A57" s="52" t="s">
        <v>76</v>
      </c>
      <c r="B57" s="52" t="s">
        <v>167</v>
      </c>
      <c r="C57" s="58">
        <v>4.17</v>
      </c>
      <c r="D57" s="58">
        <v>0.83</v>
      </c>
      <c r="E57" s="59">
        <v>5</v>
      </c>
      <c r="F57" s="48">
        <v>203323</v>
      </c>
      <c r="G57" s="55"/>
    </row>
    <row r="58" spans="1:7" x14ac:dyDescent="0.25">
      <c r="A58" s="52" t="s">
        <v>168</v>
      </c>
      <c r="B58" s="52" t="s">
        <v>169</v>
      </c>
      <c r="C58" s="58">
        <v>100.65</v>
      </c>
      <c r="D58" s="58"/>
      <c r="E58" s="59">
        <v>100.65</v>
      </c>
      <c r="F58" s="48">
        <v>203331</v>
      </c>
    </row>
    <row r="59" spans="1:7" x14ac:dyDescent="0.25">
      <c r="C59" s="57">
        <f>SUM(C55:C58)</f>
        <v>3011.84</v>
      </c>
      <c r="D59" s="57">
        <f>SUM(D55:D58)</f>
        <v>0.83</v>
      </c>
      <c r="E59" s="57">
        <f>SUM(E55:E58)</f>
        <v>3012.67</v>
      </c>
    </row>
    <row r="60" spans="1:7" x14ac:dyDescent="0.25">
      <c r="C60" s="72"/>
      <c r="D60" s="72"/>
      <c r="E60" s="72"/>
    </row>
    <row r="61" spans="1:7" x14ac:dyDescent="0.25">
      <c r="A61" s="49" t="s">
        <v>170</v>
      </c>
      <c r="C61" s="58"/>
      <c r="D61" s="58"/>
      <c r="E61" s="58"/>
    </row>
    <row r="62" spans="1:7" x14ac:dyDescent="0.25">
      <c r="A62" s="52" t="s">
        <v>6</v>
      </c>
      <c r="B62" s="45" t="s">
        <v>7</v>
      </c>
      <c r="C62" s="58">
        <v>178</v>
      </c>
      <c r="D62" s="58"/>
      <c r="E62" s="58">
        <v>178</v>
      </c>
      <c r="F62" s="48" t="s">
        <v>8</v>
      </c>
      <c r="G62" s="55"/>
    </row>
    <row r="63" spans="1:7" x14ac:dyDescent="0.25">
      <c r="A63" s="52" t="s">
        <v>6</v>
      </c>
      <c r="B63" s="45" t="s">
        <v>7</v>
      </c>
      <c r="C63" s="58">
        <v>106</v>
      </c>
      <c r="D63" s="58"/>
      <c r="E63" s="58">
        <v>106</v>
      </c>
      <c r="F63" s="48" t="s">
        <v>8</v>
      </c>
      <c r="G63" s="55"/>
    </row>
    <row r="64" spans="1:7" x14ac:dyDescent="0.25">
      <c r="A64" s="52" t="s">
        <v>6</v>
      </c>
      <c r="B64" s="45" t="s">
        <v>7</v>
      </c>
      <c r="C64" s="58">
        <v>293</v>
      </c>
      <c r="D64" s="58"/>
      <c r="E64" s="58">
        <v>293</v>
      </c>
      <c r="F64" s="48" t="s">
        <v>8</v>
      </c>
    </row>
    <row r="65" spans="1:7" x14ac:dyDescent="0.25">
      <c r="A65" s="52" t="s">
        <v>171</v>
      </c>
      <c r="B65" s="45" t="s">
        <v>172</v>
      </c>
      <c r="C65" s="58">
        <v>309.12</v>
      </c>
      <c r="D65" s="58">
        <v>61.82</v>
      </c>
      <c r="E65" s="58">
        <v>370.94</v>
      </c>
      <c r="F65" s="48">
        <v>203332</v>
      </c>
    </row>
    <row r="66" spans="1:7" x14ac:dyDescent="0.25">
      <c r="A66" s="52" t="s">
        <v>89</v>
      </c>
      <c r="B66" s="45" t="s">
        <v>173</v>
      </c>
      <c r="C66" s="58">
        <v>84.64</v>
      </c>
      <c r="D66" s="58"/>
      <c r="E66" s="58">
        <v>84.64</v>
      </c>
      <c r="F66" s="48">
        <v>203333</v>
      </c>
    </row>
    <row r="67" spans="1:7" x14ac:dyDescent="0.25">
      <c r="A67" s="52" t="s">
        <v>133</v>
      </c>
      <c r="B67" s="45" t="s">
        <v>174</v>
      </c>
      <c r="C67" s="58">
        <v>28.6</v>
      </c>
      <c r="D67" s="58">
        <v>5.72</v>
      </c>
      <c r="E67" s="58">
        <v>34.32</v>
      </c>
      <c r="F67" s="48" t="s">
        <v>8</v>
      </c>
    </row>
    <row r="68" spans="1:7" x14ac:dyDescent="0.25">
      <c r="A68" s="52" t="s">
        <v>17</v>
      </c>
      <c r="B68" s="45" t="s">
        <v>175</v>
      </c>
      <c r="C68" s="56">
        <v>25.41</v>
      </c>
      <c r="D68" s="56">
        <v>5.08</v>
      </c>
      <c r="E68" s="56">
        <v>30.49</v>
      </c>
      <c r="F68" s="48" t="s">
        <v>8</v>
      </c>
    </row>
    <row r="69" spans="1:7" x14ac:dyDescent="0.25">
      <c r="A69" s="52" t="s">
        <v>176</v>
      </c>
      <c r="B69" s="45" t="s">
        <v>177</v>
      </c>
      <c r="C69" s="56">
        <v>271.67</v>
      </c>
      <c r="D69" s="56">
        <v>13.58</v>
      </c>
      <c r="E69" s="56">
        <v>285.25</v>
      </c>
      <c r="F69" s="48">
        <v>203335</v>
      </c>
    </row>
    <row r="70" spans="1:7" x14ac:dyDescent="0.25">
      <c r="A70" s="71"/>
      <c r="B70" s="66"/>
      <c r="C70" s="57">
        <f>SUM(C62:C69)</f>
        <v>1296.44</v>
      </c>
      <c r="D70" s="57">
        <f>SUM(D62:D69)</f>
        <v>86.2</v>
      </c>
      <c r="E70" s="57">
        <f>SUM(E62:E69)</f>
        <v>1382.64</v>
      </c>
    </row>
    <row r="71" spans="1:7" x14ac:dyDescent="0.25">
      <c r="A71" s="71"/>
      <c r="B71" s="66"/>
      <c r="C71" s="72"/>
      <c r="D71" s="72"/>
      <c r="E71" s="72"/>
    </row>
    <row r="72" spans="1:7" x14ac:dyDescent="0.25">
      <c r="A72" s="49" t="s">
        <v>178</v>
      </c>
      <c r="B72" s="67"/>
      <c r="C72" s="58"/>
      <c r="D72" s="58"/>
      <c r="E72" s="58"/>
      <c r="G72" s="55"/>
    </row>
    <row r="73" spans="1:7" x14ac:dyDescent="0.25">
      <c r="A73" s="52" t="s">
        <v>179</v>
      </c>
      <c r="B73" s="66" t="s">
        <v>180</v>
      </c>
      <c r="C73" s="58">
        <v>1200</v>
      </c>
      <c r="D73" s="58">
        <v>240</v>
      </c>
      <c r="E73" s="58">
        <v>1440</v>
      </c>
      <c r="F73" s="48">
        <v>203334</v>
      </c>
    </row>
    <row r="74" spans="1:7" x14ac:dyDescent="0.25">
      <c r="A74" s="49"/>
      <c r="B74" s="67"/>
      <c r="C74" s="57">
        <f>SUM(C73:C73)</f>
        <v>1200</v>
      </c>
      <c r="D74" s="57">
        <f>SUM(D73:D73)</f>
        <v>240</v>
      </c>
      <c r="E74" s="57">
        <f>SUM(E73:E73)</f>
        <v>1440</v>
      </c>
    </row>
    <row r="75" spans="1:7" x14ac:dyDescent="0.25">
      <c r="A75" s="75" t="s">
        <v>181</v>
      </c>
      <c r="B75" s="75"/>
      <c r="C75" s="58"/>
      <c r="D75" s="58"/>
      <c r="E75" s="58"/>
    </row>
    <row r="76" spans="1:7" x14ac:dyDescent="0.25">
      <c r="A76" s="76" t="s">
        <v>133</v>
      </c>
      <c r="B76" s="76" t="s">
        <v>182</v>
      </c>
      <c r="C76" s="58">
        <v>28.6</v>
      </c>
      <c r="D76" s="58">
        <v>5.72</v>
      </c>
      <c r="E76" s="58">
        <v>34.32</v>
      </c>
      <c r="F76" s="48" t="s">
        <v>8</v>
      </c>
    </row>
    <row r="77" spans="1:7" x14ac:dyDescent="0.25">
      <c r="A77" s="76" t="s">
        <v>102</v>
      </c>
      <c r="B77" s="77" t="s">
        <v>183</v>
      </c>
      <c r="C77" s="58">
        <v>21.65</v>
      </c>
      <c r="D77" s="58">
        <v>4.33</v>
      </c>
      <c r="E77" s="58">
        <v>25.98</v>
      </c>
      <c r="F77" s="48" t="s">
        <v>8</v>
      </c>
    </row>
    <row r="78" spans="1:7" x14ac:dyDescent="0.25">
      <c r="C78" s="57">
        <f>SUM(C76:C77)</f>
        <v>50.25</v>
      </c>
      <c r="D78" s="57">
        <f>SUM(D76:D77)</f>
        <v>10.050000000000001</v>
      </c>
      <c r="E78" s="57">
        <f>SUM(E76:E77)</f>
        <v>60.3</v>
      </c>
      <c r="G78" s="55"/>
    </row>
    <row r="79" spans="1:7" x14ac:dyDescent="0.25">
      <c r="C79" s="78"/>
      <c r="D79" s="78"/>
      <c r="E79" s="78"/>
    </row>
    <row r="80" spans="1:7" ht="13.1" customHeight="1" x14ac:dyDescent="0.25">
      <c r="B80" s="79" t="s">
        <v>112</v>
      </c>
      <c r="C80" s="57">
        <f>SUM(+C78+C10+C59+C36+C22+C42+C70+C45+C53+C49+C181+C46+C74)</f>
        <v>9826.61</v>
      </c>
      <c r="D80" s="57">
        <f>SUM(+D78+D10+D59+D36+D22+D42+D70+D45+D53+D49+D181+D46+D74)</f>
        <v>777.77</v>
      </c>
      <c r="E80" s="57">
        <f>SUM(+E78+E10+E59+E36+E22+E42+E70+E45+E53+E181+E49+E46+E71+E74)</f>
        <v>10604.380000000001</v>
      </c>
    </row>
    <row r="81" spans="1:7" ht="13.1" customHeight="1" x14ac:dyDescent="0.25">
      <c r="B81" s="80"/>
      <c r="C81" s="72"/>
      <c r="D81" s="72"/>
      <c r="E81" s="72"/>
    </row>
    <row r="82" spans="1:7" ht="13.1" customHeight="1" x14ac:dyDescent="0.25">
      <c r="A82" s="45" t="s">
        <v>184</v>
      </c>
      <c r="B82" s="66" t="s">
        <v>185</v>
      </c>
      <c r="C82" s="72" t="s">
        <v>186</v>
      </c>
      <c r="D82" s="72"/>
      <c r="E82" s="72">
        <v>80</v>
      </c>
      <c r="F82" s="48">
        <v>100181</v>
      </c>
      <c r="G82" s="55"/>
    </row>
    <row r="83" spans="1:7" x14ac:dyDescent="0.25">
      <c r="B83" s="80"/>
      <c r="C83" s="72"/>
      <c r="D83" s="72"/>
      <c r="E83" s="72"/>
    </row>
    <row r="84" spans="1:7" x14ac:dyDescent="0.25">
      <c r="B84" s="80"/>
      <c r="C84" s="72"/>
      <c r="D84" s="72"/>
      <c r="E84" s="72"/>
    </row>
    <row r="85" spans="1:7" x14ac:dyDescent="0.25">
      <c r="A85" s="81"/>
      <c r="B85" s="80"/>
      <c r="C85" s="72"/>
      <c r="D85" s="72"/>
      <c r="E85" s="72"/>
    </row>
    <row r="86" spans="1:7" x14ac:dyDescent="0.25">
      <c r="A86" s="81"/>
      <c r="B86" s="80"/>
      <c r="C86" s="72"/>
      <c r="D86" s="72"/>
      <c r="E86" s="72"/>
    </row>
    <row r="87" spans="1:7" x14ac:dyDescent="0.25">
      <c r="A87" s="81"/>
      <c r="B87" s="66"/>
      <c r="C87" s="82"/>
      <c r="D87" s="82"/>
      <c r="E87" s="82"/>
    </row>
    <row r="88" spans="1:7" x14ac:dyDescent="0.25">
      <c r="A88" s="81"/>
      <c r="D88" s="83"/>
      <c r="E88" s="84"/>
    </row>
    <row r="89" spans="1:7" x14ac:dyDescent="0.25">
      <c r="A89" s="81"/>
      <c r="D89" s="83"/>
      <c r="E89" s="84"/>
    </row>
    <row r="90" spans="1:7" x14ac:dyDescent="0.25">
      <c r="A90" s="81"/>
      <c r="D90" s="83"/>
      <c r="E90" s="84"/>
    </row>
    <row r="91" spans="1:7" x14ac:dyDescent="0.25">
      <c r="A91" s="81"/>
      <c r="D91" s="83"/>
      <c r="E91" s="84"/>
    </row>
    <row r="92" spans="1:7" x14ac:dyDescent="0.25">
      <c r="A92" s="81"/>
      <c r="D92" s="62"/>
      <c r="E92" s="84"/>
    </row>
    <row r="93" spans="1:7" x14ac:dyDescent="0.25">
      <c r="A93" s="52"/>
      <c r="C93" s="60"/>
    </row>
    <row r="94" spans="1:7" x14ac:dyDescent="0.25">
      <c r="A94" s="85"/>
      <c r="C94" s="60"/>
    </row>
    <row r="95" spans="1:7" x14ac:dyDescent="0.25">
      <c r="A95" s="81"/>
      <c r="B95" s="86"/>
      <c r="C95" s="60"/>
    </row>
    <row r="96" spans="1:7" x14ac:dyDescent="0.25">
      <c r="A96" s="81"/>
      <c r="B96" s="86"/>
      <c r="C96" s="60"/>
    </row>
    <row r="97" spans="1:3" x14ac:dyDescent="0.25">
      <c r="A97" s="81"/>
      <c r="B97" s="86"/>
      <c r="C97" s="60"/>
    </row>
    <row r="98" spans="1:3" x14ac:dyDescent="0.25">
      <c r="A98" s="81"/>
      <c r="B98" s="86"/>
      <c r="C98" s="60"/>
    </row>
    <row r="99" spans="1:3" x14ac:dyDescent="0.25">
      <c r="A99" s="81"/>
      <c r="B99" s="86"/>
      <c r="C99" s="60"/>
    </row>
    <row r="100" spans="1:3" x14ac:dyDescent="0.25">
      <c r="A100" s="87"/>
    </row>
  </sheetData>
  <mergeCells count="1">
    <mergeCell ref="A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G34" sqref="G34"/>
    </sheetView>
  </sheetViews>
  <sheetFormatPr defaultColWidth="8.8984375" defaultRowHeight="15.55" x14ac:dyDescent="0.3"/>
  <cols>
    <col min="1" max="1" width="32.59765625" style="192" customWidth="1"/>
    <col min="2" max="2" width="41.296875" style="192" bestFit="1" customWidth="1"/>
    <col min="3" max="3" width="14.59765625" style="194" bestFit="1" customWidth="1"/>
    <col min="4" max="4" width="12.09765625" style="194" bestFit="1" customWidth="1"/>
    <col min="5" max="5" width="14.59765625" style="194" bestFit="1" customWidth="1"/>
    <col min="6" max="6" width="10.59765625" style="195" bestFit="1" customWidth="1"/>
    <col min="7" max="7" width="17.296875" style="191" customWidth="1"/>
    <col min="8" max="8" width="3.09765625" style="192" customWidth="1"/>
    <col min="9" max="10" width="8.8984375" style="192"/>
    <col min="11" max="11" width="9.69921875" style="192" bestFit="1" customWidth="1"/>
    <col min="12" max="255" width="8.8984375" style="192"/>
    <col min="256" max="256" width="4.3984375" style="192" customWidth="1"/>
    <col min="257" max="257" width="32.59765625" style="192" customWidth="1"/>
    <col min="258" max="258" width="41.296875" style="192" bestFit="1" customWidth="1"/>
    <col min="259" max="259" width="14.59765625" style="192" bestFit="1" customWidth="1"/>
    <col min="260" max="260" width="12.09765625" style="192" bestFit="1" customWidth="1"/>
    <col min="261" max="261" width="14.59765625" style="192" bestFit="1" customWidth="1"/>
    <col min="262" max="262" width="10.59765625" style="192" bestFit="1" customWidth="1"/>
    <col min="263" max="263" width="17.296875" style="192" customWidth="1"/>
    <col min="264" max="264" width="3.09765625" style="192" customWidth="1"/>
    <col min="265" max="266" width="8.8984375" style="192"/>
    <col min="267" max="267" width="9.69921875" style="192" bestFit="1" customWidth="1"/>
    <col min="268" max="511" width="8.8984375" style="192"/>
    <col min="512" max="512" width="4.3984375" style="192" customWidth="1"/>
    <col min="513" max="513" width="32.59765625" style="192" customWidth="1"/>
    <col min="514" max="514" width="41.296875" style="192" bestFit="1" customWidth="1"/>
    <col min="515" max="515" width="14.59765625" style="192" bestFit="1" customWidth="1"/>
    <col min="516" max="516" width="12.09765625" style="192" bestFit="1" customWidth="1"/>
    <col min="517" max="517" width="14.59765625" style="192" bestFit="1" customWidth="1"/>
    <col min="518" max="518" width="10.59765625" style="192" bestFit="1" customWidth="1"/>
    <col min="519" max="519" width="17.296875" style="192" customWidth="1"/>
    <col min="520" max="520" width="3.09765625" style="192" customWidth="1"/>
    <col min="521" max="522" width="8.8984375" style="192"/>
    <col min="523" max="523" width="9.69921875" style="192" bestFit="1" customWidth="1"/>
    <col min="524" max="767" width="8.8984375" style="192"/>
    <col min="768" max="768" width="4.3984375" style="192" customWidth="1"/>
    <col min="769" max="769" width="32.59765625" style="192" customWidth="1"/>
    <col min="770" max="770" width="41.296875" style="192" bestFit="1" customWidth="1"/>
    <col min="771" max="771" width="14.59765625" style="192" bestFit="1" customWidth="1"/>
    <col min="772" max="772" width="12.09765625" style="192" bestFit="1" customWidth="1"/>
    <col min="773" max="773" width="14.59765625" style="192" bestFit="1" customWidth="1"/>
    <col min="774" max="774" width="10.59765625" style="192" bestFit="1" customWidth="1"/>
    <col min="775" max="775" width="17.296875" style="192" customWidth="1"/>
    <col min="776" max="776" width="3.09765625" style="192" customWidth="1"/>
    <col min="777" max="778" width="8.8984375" style="192"/>
    <col min="779" max="779" width="9.69921875" style="192" bestFit="1" customWidth="1"/>
    <col min="780" max="1023" width="8.8984375" style="192"/>
    <col min="1024" max="1024" width="4.3984375" style="192" customWidth="1"/>
    <col min="1025" max="1025" width="32.59765625" style="192" customWidth="1"/>
    <col min="1026" max="1026" width="41.296875" style="192" bestFit="1" customWidth="1"/>
    <col min="1027" max="1027" width="14.59765625" style="192" bestFit="1" customWidth="1"/>
    <col min="1028" max="1028" width="12.09765625" style="192" bestFit="1" customWidth="1"/>
    <col min="1029" max="1029" width="14.59765625" style="192" bestFit="1" customWidth="1"/>
    <col min="1030" max="1030" width="10.59765625" style="192" bestFit="1" customWidth="1"/>
    <col min="1031" max="1031" width="17.296875" style="192" customWidth="1"/>
    <col min="1032" max="1032" width="3.09765625" style="192" customWidth="1"/>
    <col min="1033" max="1034" width="8.8984375" style="192"/>
    <col min="1035" max="1035" width="9.69921875" style="192" bestFit="1" customWidth="1"/>
    <col min="1036" max="1279" width="8.8984375" style="192"/>
    <col min="1280" max="1280" width="4.3984375" style="192" customWidth="1"/>
    <col min="1281" max="1281" width="32.59765625" style="192" customWidth="1"/>
    <col min="1282" max="1282" width="41.296875" style="192" bestFit="1" customWidth="1"/>
    <col min="1283" max="1283" width="14.59765625" style="192" bestFit="1" customWidth="1"/>
    <col min="1284" max="1284" width="12.09765625" style="192" bestFit="1" customWidth="1"/>
    <col min="1285" max="1285" width="14.59765625" style="192" bestFit="1" customWidth="1"/>
    <col min="1286" max="1286" width="10.59765625" style="192" bestFit="1" customWidth="1"/>
    <col min="1287" max="1287" width="17.296875" style="192" customWidth="1"/>
    <col min="1288" max="1288" width="3.09765625" style="192" customWidth="1"/>
    <col min="1289" max="1290" width="8.8984375" style="192"/>
    <col min="1291" max="1291" width="9.69921875" style="192" bestFit="1" customWidth="1"/>
    <col min="1292" max="1535" width="8.8984375" style="192"/>
    <col min="1536" max="1536" width="4.3984375" style="192" customWidth="1"/>
    <col min="1537" max="1537" width="32.59765625" style="192" customWidth="1"/>
    <col min="1538" max="1538" width="41.296875" style="192" bestFit="1" customWidth="1"/>
    <col min="1539" max="1539" width="14.59765625" style="192" bestFit="1" customWidth="1"/>
    <col min="1540" max="1540" width="12.09765625" style="192" bestFit="1" customWidth="1"/>
    <col min="1541" max="1541" width="14.59765625" style="192" bestFit="1" customWidth="1"/>
    <col min="1542" max="1542" width="10.59765625" style="192" bestFit="1" customWidth="1"/>
    <col min="1543" max="1543" width="17.296875" style="192" customWidth="1"/>
    <col min="1544" max="1544" width="3.09765625" style="192" customWidth="1"/>
    <col min="1545" max="1546" width="8.8984375" style="192"/>
    <col min="1547" max="1547" width="9.69921875" style="192" bestFit="1" customWidth="1"/>
    <col min="1548" max="1791" width="8.8984375" style="192"/>
    <col min="1792" max="1792" width="4.3984375" style="192" customWidth="1"/>
    <col min="1793" max="1793" width="32.59765625" style="192" customWidth="1"/>
    <col min="1794" max="1794" width="41.296875" style="192" bestFit="1" customWidth="1"/>
    <col min="1795" max="1795" width="14.59765625" style="192" bestFit="1" customWidth="1"/>
    <col min="1796" max="1796" width="12.09765625" style="192" bestFit="1" customWidth="1"/>
    <col min="1797" max="1797" width="14.59765625" style="192" bestFit="1" customWidth="1"/>
    <col min="1798" max="1798" width="10.59765625" style="192" bestFit="1" customWidth="1"/>
    <col min="1799" max="1799" width="17.296875" style="192" customWidth="1"/>
    <col min="1800" max="1800" width="3.09765625" style="192" customWidth="1"/>
    <col min="1801" max="1802" width="8.8984375" style="192"/>
    <col min="1803" max="1803" width="9.69921875" style="192" bestFit="1" customWidth="1"/>
    <col min="1804" max="2047" width="8.8984375" style="192"/>
    <col min="2048" max="2048" width="4.3984375" style="192" customWidth="1"/>
    <col min="2049" max="2049" width="32.59765625" style="192" customWidth="1"/>
    <col min="2050" max="2050" width="41.296875" style="192" bestFit="1" customWidth="1"/>
    <col min="2051" max="2051" width="14.59765625" style="192" bestFit="1" customWidth="1"/>
    <col min="2052" max="2052" width="12.09765625" style="192" bestFit="1" customWidth="1"/>
    <col min="2053" max="2053" width="14.59765625" style="192" bestFit="1" customWidth="1"/>
    <col min="2054" max="2054" width="10.59765625" style="192" bestFit="1" customWidth="1"/>
    <col min="2055" max="2055" width="17.296875" style="192" customWidth="1"/>
    <col min="2056" max="2056" width="3.09765625" style="192" customWidth="1"/>
    <col min="2057" max="2058" width="8.8984375" style="192"/>
    <col min="2059" max="2059" width="9.69921875" style="192" bestFit="1" customWidth="1"/>
    <col min="2060" max="2303" width="8.8984375" style="192"/>
    <col min="2304" max="2304" width="4.3984375" style="192" customWidth="1"/>
    <col min="2305" max="2305" width="32.59765625" style="192" customWidth="1"/>
    <col min="2306" max="2306" width="41.296875" style="192" bestFit="1" customWidth="1"/>
    <col min="2307" max="2307" width="14.59765625" style="192" bestFit="1" customWidth="1"/>
    <col min="2308" max="2308" width="12.09765625" style="192" bestFit="1" customWidth="1"/>
    <col min="2309" max="2309" width="14.59765625" style="192" bestFit="1" customWidth="1"/>
    <col min="2310" max="2310" width="10.59765625" style="192" bestFit="1" customWidth="1"/>
    <col min="2311" max="2311" width="17.296875" style="192" customWidth="1"/>
    <col min="2312" max="2312" width="3.09765625" style="192" customWidth="1"/>
    <col min="2313" max="2314" width="8.8984375" style="192"/>
    <col min="2315" max="2315" width="9.69921875" style="192" bestFit="1" customWidth="1"/>
    <col min="2316" max="2559" width="8.8984375" style="192"/>
    <col min="2560" max="2560" width="4.3984375" style="192" customWidth="1"/>
    <col min="2561" max="2561" width="32.59765625" style="192" customWidth="1"/>
    <col min="2562" max="2562" width="41.296875" style="192" bestFit="1" customWidth="1"/>
    <col min="2563" max="2563" width="14.59765625" style="192" bestFit="1" customWidth="1"/>
    <col min="2564" max="2564" width="12.09765625" style="192" bestFit="1" customWidth="1"/>
    <col min="2565" max="2565" width="14.59765625" style="192" bestFit="1" customWidth="1"/>
    <col min="2566" max="2566" width="10.59765625" style="192" bestFit="1" customWidth="1"/>
    <col min="2567" max="2567" width="17.296875" style="192" customWidth="1"/>
    <col min="2568" max="2568" width="3.09765625" style="192" customWidth="1"/>
    <col min="2569" max="2570" width="8.8984375" style="192"/>
    <col min="2571" max="2571" width="9.69921875" style="192" bestFit="1" customWidth="1"/>
    <col min="2572" max="2815" width="8.8984375" style="192"/>
    <col min="2816" max="2816" width="4.3984375" style="192" customWidth="1"/>
    <col min="2817" max="2817" width="32.59765625" style="192" customWidth="1"/>
    <col min="2818" max="2818" width="41.296875" style="192" bestFit="1" customWidth="1"/>
    <col min="2819" max="2819" width="14.59765625" style="192" bestFit="1" customWidth="1"/>
    <col min="2820" max="2820" width="12.09765625" style="192" bestFit="1" customWidth="1"/>
    <col min="2821" max="2821" width="14.59765625" style="192" bestFit="1" customWidth="1"/>
    <col min="2822" max="2822" width="10.59765625" style="192" bestFit="1" customWidth="1"/>
    <col min="2823" max="2823" width="17.296875" style="192" customWidth="1"/>
    <col min="2824" max="2824" width="3.09765625" style="192" customWidth="1"/>
    <col min="2825" max="2826" width="8.8984375" style="192"/>
    <col min="2827" max="2827" width="9.69921875" style="192" bestFit="1" customWidth="1"/>
    <col min="2828" max="3071" width="8.8984375" style="192"/>
    <col min="3072" max="3072" width="4.3984375" style="192" customWidth="1"/>
    <col min="3073" max="3073" width="32.59765625" style="192" customWidth="1"/>
    <col min="3074" max="3074" width="41.296875" style="192" bestFit="1" customWidth="1"/>
    <col min="3075" max="3075" width="14.59765625" style="192" bestFit="1" customWidth="1"/>
    <col min="3076" max="3076" width="12.09765625" style="192" bestFit="1" customWidth="1"/>
    <col min="3077" max="3077" width="14.59765625" style="192" bestFit="1" customWidth="1"/>
    <col min="3078" max="3078" width="10.59765625" style="192" bestFit="1" customWidth="1"/>
    <col min="3079" max="3079" width="17.296875" style="192" customWidth="1"/>
    <col min="3080" max="3080" width="3.09765625" style="192" customWidth="1"/>
    <col min="3081" max="3082" width="8.8984375" style="192"/>
    <col min="3083" max="3083" width="9.69921875" style="192" bestFit="1" customWidth="1"/>
    <col min="3084" max="3327" width="8.8984375" style="192"/>
    <col min="3328" max="3328" width="4.3984375" style="192" customWidth="1"/>
    <col min="3329" max="3329" width="32.59765625" style="192" customWidth="1"/>
    <col min="3330" max="3330" width="41.296875" style="192" bestFit="1" customWidth="1"/>
    <col min="3331" max="3331" width="14.59765625" style="192" bestFit="1" customWidth="1"/>
    <col min="3332" max="3332" width="12.09765625" style="192" bestFit="1" customWidth="1"/>
    <col min="3333" max="3333" width="14.59765625" style="192" bestFit="1" customWidth="1"/>
    <col min="3334" max="3334" width="10.59765625" style="192" bestFit="1" customWidth="1"/>
    <col min="3335" max="3335" width="17.296875" style="192" customWidth="1"/>
    <col min="3336" max="3336" width="3.09765625" style="192" customWidth="1"/>
    <col min="3337" max="3338" width="8.8984375" style="192"/>
    <col min="3339" max="3339" width="9.69921875" style="192" bestFit="1" customWidth="1"/>
    <col min="3340" max="3583" width="8.8984375" style="192"/>
    <col min="3584" max="3584" width="4.3984375" style="192" customWidth="1"/>
    <col min="3585" max="3585" width="32.59765625" style="192" customWidth="1"/>
    <col min="3586" max="3586" width="41.296875" style="192" bestFit="1" customWidth="1"/>
    <col min="3587" max="3587" width="14.59765625" style="192" bestFit="1" customWidth="1"/>
    <col min="3588" max="3588" width="12.09765625" style="192" bestFit="1" customWidth="1"/>
    <col min="3589" max="3589" width="14.59765625" style="192" bestFit="1" customWidth="1"/>
    <col min="3590" max="3590" width="10.59765625" style="192" bestFit="1" customWidth="1"/>
    <col min="3591" max="3591" width="17.296875" style="192" customWidth="1"/>
    <col min="3592" max="3592" width="3.09765625" style="192" customWidth="1"/>
    <col min="3593" max="3594" width="8.8984375" style="192"/>
    <col min="3595" max="3595" width="9.69921875" style="192" bestFit="1" customWidth="1"/>
    <col min="3596" max="3839" width="8.8984375" style="192"/>
    <col min="3840" max="3840" width="4.3984375" style="192" customWidth="1"/>
    <col min="3841" max="3841" width="32.59765625" style="192" customWidth="1"/>
    <col min="3842" max="3842" width="41.296875" style="192" bestFit="1" customWidth="1"/>
    <col min="3843" max="3843" width="14.59765625" style="192" bestFit="1" customWidth="1"/>
    <col min="3844" max="3844" width="12.09765625" style="192" bestFit="1" customWidth="1"/>
    <col min="3845" max="3845" width="14.59765625" style="192" bestFit="1" customWidth="1"/>
    <col min="3846" max="3846" width="10.59765625" style="192" bestFit="1" customWidth="1"/>
    <col min="3847" max="3847" width="17.296875" style="192" customWidth="1"/>
    <col min="3848" max="3848" width="3.09765625" style="192" customWidth="1"/>
    <col min="3849" max="3850" width="8.8984375" style="192"/>
    <col min="3851" max="3851" width="9.69921875" style="192" bestFit="1" customWidth="1"/>
    <col min="3852" max="4095" width="8.8984375" style="192"/>
    <col min="4096" max="4096" width="4.3984375" style="192" customWidth="1"/>
    <col min="4097" max="4097" width="32.59765625" style="192" customWidth="1"/>
    <col min="4098" max="4098" width="41.296875" style="192" bestFit="1" customWidth="1"/>
    <col min="4099" max="4099" width="14.59765625" style="192" bestFit="1" customWidth="1"/>
    <col min="4100" max="4100" width="12.09765625" style="192" bestFit="1" customWidth="1"/>
    <col min="4101" max="4101" width="14.59765625" style="192" bestFit="1" customWidth="1"/>
    <col min="4102" max="4102" width="10.59765625" style="192" bestFit="1" customWidth="1"/>
    <col min="4103" max="4103" width="17.296875" style="192" customWidth="1"/>
    <col min="4104" max="4104" width="3.09765625" style="192" customWidth="1"/>
    <col min="4105" max="4106" width="8.8984375" style="192"/>
    <col min="4107" max="4107" width="9.69921875" style="192" bestFit="1" customWidth="1"/>
    <col min="4108" max="4351" width="8.8984375" style="192"/>
    <col min="4352" max="4352" width="4.3984375" style="192" customWidth="1"/>
    <col min="4353" max="4353" width="32.59765625" style="192" customWidth="1"/>
    <col min="4354" max="4354" width="41.296875" style="192" bestFit="1" customWidth="1"/>
    <col min="4355" max="4355" width="14.59765625" style="192" bestFit="1" customWidth="1"/>
    <col min="4356" max="4356" width="12.09765625" style="192" bestFit="1" customWidth="1"/>
    <col min="4357" max="4357" width="14.59765625" style="192" bestFit="1" customWidth="1"/>
    <col min="4358" max="4358" width="10.59765625" style="192" bestFit="1" customWidth="1"/>
    <col min="4359" max="4359" width="17.296875" style="192" customWidth="1"/>
    <col min="4360" max="4360" width="3.09765625" style="192" customWidth="1"/>
    <col min="4361" max="4362" width="8.8984375" style="192"/>
    <col min="4363" max="4363" width="9.69921875" style="192" bestFit="1" customWidth="1"/>
    <col min="4364" max="4607" width="8.8984375" style="192"/>
    <col min="4608" max="4608" width="4.3984375" style="192" customWidth="1"/>
    <col min="4609" max="4609" width="32.59765625" style="192" customWidth="1"/>
    <col min="4610" max="4610" width="41.296875" style="192" bestFit="1" customWidth="1"/>
    <col min="4611" max="4611" width="14.59765625" style="192" bestFit="1" customWidth="1"/>
    <col min="4612" max="4612" width="12.09765625" style="192" bestFit="1" customWidth="1"/>
    <col min="4613" max="4613" width="14.59765625" style="192" bestFit="1" customWidth="1"/>
    <col min="4614" max="4614" width="10.59765625" style="192" bestFit="1" customWidth="1"/>
    <col min="4615" max="4615" width="17.296875" style="192" customWidth="1"/>
    <col min="4616" max="4616" width="3.09765625" style="192" customWidth="1"/>
    <col min="4617" max="4618" width="8.8984375" style="192"/>
    <col min="4619" max="4619" width="9.69921875" style="192" bestFit="1" customWidth="1"/>
    <col min="4620" max="4863" width="8.8984375" style="192"/>
    <col min="4864" max="4864" width="4.3984375" style="192" customWidth="1"/>
    <col min="4865" max="4865" width="32.59765625" style="192" customWidth="1"/>
    <col min="4866" max="4866" width="41.296875" style="192" bestFit="1" customWidth="1"/>
    <col min="4867" max="4867" width="14.59765625" style="192" bestFit="1" customWidth="1"/>
    <col min="4868" max="4868" width="12.09765625" style="192" bestFit="1" customWidth="1"/>
    <col min="4869" max="4869" width="14.59765625" style="192" bestFit="1" customWidth="1"/>
    <col min="4870" max="4870" width="10.59765625" style="192" bestFit="1" customWidth="1"/>
    <col min="4871" max="4871" width="17.296875" style="192" customWidth="1"/>
    <col min="4872" max="4872" width="3.09765625" style="192" customWidth="1"/>
    <col min="4873" max="4874" width="8.8984375" style="192"/>
    <col min="4875" max="4875" width="9.69921875" style="192" bestFit="1" customWidth="1"/>
    <col min="4876" max="5119" width="8.8984375" style="192"/>
    <col min="5120" max="5120" width="4.3984375" style="192" customWidth="1"/>
    <col min="5121" max="5121" width="32.59765625" style="192" customWidth="1"/>
    <col min="5122" max="5122" width="41.296875" style="192" bestFit="1" customWidth="1"/>
    <col min="5123" max="5123" width="14.59765625" style="192" bestFit="1" customWidth="1"/>
    <col min="5124" max="5124" width="12.09765625" style="192" bestFit="1" customWidth="1"/>
    <col min="5125" max="5125" width="14.59765625" style="192" bestFit="1" customWidth="1"/>
    <col min="5126" max="5126" width="10.59765625" style="192" bestFit="1" customWidth="1"/>
    <col min="5127" max="5127" width="17.296875" style="192" customWidth="1"/>
    <col min="5128" max="5128" width="3.09765625" style="192" customWidth="1"/>
    <col min="5129" max="5130" width="8.8984375" style="192"/>
    <col min="5131" max="5131" width="9.69921875" style="192" bestFit="1" customWidth="1"/>
    <col min="5132" max="5375" width="8.8984375" style="192"/>
    <col min="5376" max="5376" width="4.3984375" style="192" customWidth="1"/>
    <col min="5377" max="5377" width="32.59765625" style="192" customWidth="1"/>
    <col min="5378" max="5378" width="41.296875" style="192" bestFit="1" customWidth="1"/>
    <col min="5379" max="5379" width="14.59765625" style="192" bestFit="1" customWidth="1"/>
    <col min="5380" max="5380" width="12.09765625" style="192" bestFit="1" customWidth="1"/>
    <col min="5381" max="5381" width="14.59765625" style="192" bestFit="1" customWidth="1"/>
    <col min="5382" max="5382" width="10.59765625" style="192" bestFit="1" customWidth="1"/>
    <col min="5383" max="5383" width="17.296875" style="192" customWidth="1"/>
    <col min="5384" max="5384" width="3.09765625" style="192" customWidth="1"/>
    <col min="5385" max="5386" width="8.8984375" style="192"/>
    <col min="5387" max="5387" width="9.69921875" style="192" bestFit="1" customWidth="1"/>
    <col min="5388" max="5631" width="8.8984375" style="192"/>
    <col min="5632" max="5632" width="4.3984375" style="192" customWidth="1"/>
    <col min="5633" max="5633" width="32.59765625" style="192" customWidth="1"/>
    <col min="5634" max="5634" width="41.296875" style="192" bestFit="1" customWidth="1"/>
    <col min="5635" max="5635" width="14.59765625" style="192" bestFit="1" customWidth="1"/>
    <col min="5636" max="5636" width="12.09765625" style="192" bestFit="1" customWidth="1"/>
    <col min="5637" max="5637" width="14.59765625" style="192" bestFit="1" customWidth="1"/>
    <col min="5638" max="5638" width="10.59765625" style="192" bestFit="1" customWidth="1"/>
    <col min="5639" max="5639" width="17.296875" style="192" customWidth="1"/>
    <col min="5640" max="5640" width="3.09765625" style="192" customWidth="1"/>
    <col min="5641" max="5642" width="8.8984375" style="192"/>
    <col min="5643" max="5643" width="9.69921875" style="192" bestFit="1" customWidth="1"/>
    <col min="5644" max="5887" width="8.8984375" style="192"/>
    <col min="5888" max="5888" width="4.3984375" style="192" customWidth="1"/>
    <col min="5889" max="5889" width="32.59765625" style="192" customWidth="1"/>
    <col min="5890" max="5890" width="41.296875" style="192" bestFit="1" customWidth="1"/>
    <col min="5891" max="5891" width="14.59765625" style="192" bestFit="1" customWidth="1"/>
    <col min="5892" max="5892" width="12.09765625" style="192" bestFit="1" customWidth="1"/>
    <col min="5893" max="5893" width="14.59765625" style="192" bestFit="1" customWidth="1"/>
    <col min="5894" max="5894" width="10.59765625" style="192" bestFit="1" customWidth="1"/>
    <col min="5895" max="5895" width="17.296875" style="192" customWidth="1"/>
    <col min="5896" max="5896" width="3.09765625" style="192" customWidth="1"/>
    <col min="5897" max="5898" width="8.8984375" style="192"/>
    <col min="5899" max="5899" width="9.69921875" style="192" bestFit="1" customWidth="1"/>
    <col min="5900" max="6143" width="8.8984375" style="192"/>
    <col min="6144" max="6144" width="4.3984375" style="192" customWidth="1"/>
    <col min="6145" max="6145" width="32.59765625" style="192" customWidth="1"/>
    <col min="6146" max="6146" width="41.296875" style="192" bestFit="1" customWidth="1"/>
    <col min="6147" max="6147" width="14.59765625" style="192" bestFit="1" customWidth="1"/>
    <col min="6148" max="6148" width="12.09765625" style="192" bestFit="1" customWidth="1"/>
    <col min="6149" max="6149" width="14.59765625" style="192" bestFit="1" customWidth="1"/>
    <col min="6150" max="6150" width="10.59765625" style="192" bestFit="1" customWidth="1"/>
    <col min="6151" max="6151" width="17.296875" style="192" customWidth="1"/>
    <col min="6152" max="6152" width="3.09765625" style="192" customWidth="1"/>
    <col min="6153" max="6154" width="8.8984375" style="192"/>
    <col min="6155" max="6155" width="9.69921875" style="192" bestFit="1" customWidth="1"/>
    <col min="6156" max="6399" width="8.8984375" style="192"/>
    <col min="6400" max="6400" width="4.3984375" style="192" customWidth="1"/>
    <col min="6401" max="6401" width="32.59765625" style="192" customWidth="1"/>
    <col min="6402" max="6402" width="41.296875" style="192" bestFit="1" customWidth="1"/>
    <col min="6403" max="6403" width="14.59765625" style="192" bestFit="1" customWidth="1"/>
    <col min="6404" max="6404" width="12.09765625" style="192" bestFit="1" customWidth="1"/>
    <col min="6405" max="6405" width="14.59765625" style="192" bestFit="1" customWidth="1"/>
    <col min="6406" max="6406" width="10.59765625" style="192" bestFit="1" customWidth="1"/>
    <col min="6407" max="6407" width="17.296875" style="192" customWidth="1"/>
    <col min="6408" max="6408" width="3.09765625" style="192" customWidth="1"/>
    <col min="6409" max="6410" width="8.8984375" style="192"/>
    <col min="6411" max="6411" width="9.69921875" style="192" bestFit="1" customWidth="1"/>
    <col min="6412" max="6655" width="8.8984375" style="192"/>
    <col min="6656" max="6656" width="4.3984375" style="192" customWidth="1"/>
    <col min="6657" max="6657" width="32.59765625" style="192" customWidth="1"/>
    <col min="6658" max="6658" width="41.296875" style="192" bestFit="1" customWidth="1"/>
    <col min="6659" max="6659" width="14.59765625" style="192" bestFit="1" customWidth="1"/>
    <col min="6660" max="6660" width="12.09765625" style="192" bestFit="1" customWidth="1"/>
    <col min="6661" max="6661" width="14.59765625" style="192" bestFit="1" customWidth="1"/>
    <col min="6662" max="6662" width="10.59765625" style="192" bestFit="1" customWidth="1"/>
    <col min="6663" max="6663" width="17.296875" style="192" customWidth="1"/>
    <col min="6664" max="6664" width="3.09765625" style="192" customWidth="1"/>
    <col min="6665" max="6666" width="8.8984375" style="192"/>
    <col min="6667" max="6667" width="9.69921875" style="192" bestFit="1" customWidth="1"/>
    <col min="6668" max="6911" width="8.8984375" style="192"/>
    <col min="6912" max="6912" width="4.3984375" style="192" customWidth="1"/>
    <col min="6913" max="6913" width="32.59765625" style="192" customWidth="1"/>
    <col min="6914" max="6914" width="41.296875" style="192" bestFit="1" customWidth="1"/>
    <col min="6915" max="6915" width="14.59765625" style="192" bestFit="1" customWidth="1"/>
    <col min="6916" max="6916" width="12.09765625" style="192" bestFit="1" customWidth="1"/>
    <col min="6917" max="6917" width="14.59765625" style="192" bestFit="1" customWidth="1"/>
    <col min="6918" max="6918" width="10.59765625" style="192" bestFit="1" customWidth="1"/>
    <col min="6919" max="6919" width="17.296875" style="192" customWidth="1"/>
    <col min="6920" max="6920" width="3.09765625" style="192" customWidth="1"/>
    <col min="6921" max="6922" width="8.8984375" style="192"/>
    <col min="6923" max="6923" width="9.69921875" style="192" bestFit="1" customWidth="1"/>
    <col min="6924" max="7167" width="8.8984375" style="192"/>
    <col min="7168" max="7168" width="4.3984375" style="192" customWidth="1"/>
    <col min="7169" max="7169" width="32.59765625" style="192" customWidth="1"/>
    <col min="7170" max="7170" width="41.296875" style="192" bestFit="1" customWidth="1"/>
    <col min="7171" max="7171" width="14.59765625" style="192" bestFit="1" customWidth="1"/>
    <col min="7172" max="7172" width="12.09765625" style="192" bestFit="1" customWidth="1"/>
    <col min="7173" max="7173" width="14.59765625" style="192" bestFit="1" customWidth="1"/>
    <col min="7174" max="7174" width="10.59765625" style="192" bestFit="1" customWidth="1"/>
    <col min="7175" max="7175" width="17.296875" style="192" customWidth="1"/>
    <col min="7176" max="7176" width="3.09765625" style="192" customWidth="1"/>
    <col min="7177" max="7178" width="8.8984375" style="192"/>
    <col min="7179" max="7179" width="9.69921875" style="192" bestFit="1" customWidth="1"/>
    <col min="7180" max="7423" width="8.8984375" style="192"/>
    <col min="7424" max="7424" width="4.3984375" style="192" customWidth="1"/>
    <col min="7425" max="7425" width="32.59765625" style="192" customWidth="1"/>
    <col min="7426" max="7426" width="41.296875" style="192" bestFit="1" customWidth="1"/>
    <col min="7427" max="7427" width="14.59765625" style="192" bestFit="1" customWidth="1"/>
    <col min="7428" max="7428" width="12.09765625" style="192" bestFit="1" customWidth="1"/>
    <col min="7429" max="7429" width="14.59765625" style="192" bestFit="1" customWidth="1"/>
    <col min="7430" max="7430" width="10.59765625" style="192" bestFit="1" customWidth="1"/>
    <col min="7431" max="7431" width="17.296875" style="192" customWidth="1"/>
    <col min="7432" max="7432" width="3.09765625" style="192" customWidth="1"/>
    <col min="7433" max="7434" width="8.8984375" style="192"/>
    <col min="7435" max="7435" width="9.69921875" style="192" bestFit="1" customWidth="1"/>
    <col min="7436" max="7679" width="8.8984375" style="192"/>
    <col min="7680" max="7680" width="4.3984375" style="192" customWidth="1"/>
    <col min="7681" max="7681" width="32.59765625" style="192" customWidth="1"/>
    <col min="7682" max="7682" width="41.296875" style="192" bestFit="1" customWidth="1"/>
    <col min="7683" max="7683" width="14.59765625" style="192" bestFit="1" customWidth="1"/>
    <col min="7684" max="7684" width="12.09765625" style="192" bestFit="1" customWidth="1"/>
    <col min="7685" max="7685" width="14.59765625" style="192" bestFit="1" customWidth="1"/>
    <col min="7686" max="7686" width="10.59765625" style="192" bestFit="1" customWidth="1"/>
    <col min="7687" max="7687" width="17.296875" style="192" customWidth="1"/>
    <col min="7688" max="7688" width="3.09765625" style="192" customWidth="1"/>
    <col min="7689" max="7690" width="8.8984375" style="192"/>
    <col min="7691" max="7691" width="9.69921875" style="192" bestFit="1" customWidth="1"/>
    <col min="7692" max="7935" width="8.8984375" style="192"/>
    <col min="7936" max="7936" width="4.3984375" style="192" customWidth="1"/>
    <col min="7937" max="7937" width="32.59765625" style="192" customWidth="1"/>
    <col min="7938" max="7938" width="41.296875" style="192" bestFit="1" customWidth="1"/>
    <col min="7939" max="7939" width="14.59765625" style="192" bestFit="1" customWidth="1"/>
    <col min="7940" max="7940" width="12.09765625" style="192" bestFit="1" customWidth="1"/>
    <col min="7941" max="7941" width="14.59765625" style="192" bestFit="1" customWidth="1"/>
    <col min="7942" max="7942" width="10.59765625" style="192" bestFit="1" customWidth="1"/>
    <col min="7943" max="7943" width="17.296875" style="192" customWidth="1"/>
    <col min="7944" max="7944" width="3.09765625" style="192" customWidth="1"/>
    <col min="7945" max="7946" width="8.8984375" style="192"/>
    <col min="7947" max="7947" width="9.69921875" style="192" bestFit="1" customWidth="1"/>
    <col min="7948" max="8191" width="8.8984375" style="192"/>
    <col min="8192" max="8192" width="4.3984375" style="192" customWidth="1"/>
    <col min="8193" max="8193" width="32.59765625" style="192" customWidth="1"/>
    <col min="8194" max="8194" width="41.296875" style="192" bestFit="1" customWidth="1"/>
    <col min="8195" max="8195" width="14.59765625" style="192" bestFit="1" customWidth="1"/>
    <col min="8196" max="8196" width="12.09765625" style="192" bestFit="1" customWidth="1"/>
    <col min="8197" max="8197" width="14.59765625" style="192" bestFit="1" customWidth="1"/>
    <col min="8198" max="8198" width="10.59765625" style="192" bestFit="1" customWidth="1"/>
    <col min="8199" max="8199" width="17.296875" style="192" customWidth="1"/>
    <col min="8200" max="8200" width="3.09765625" style="192" customWidth="1"/>
    <col min="8201" max="8202" width="8.8984375" style="192"/>
    <col min="8203" max="8203" width="9.69921875" style="192" bestFit="1" customWidth="1"/>
    <col min="8204" max="8447" width="8.8984375" style="192"/>
    <col min="8448" max="8448" width="4.3984375" style="192" customWidth="1"/>
    <col min="8449" max="8449" width="32.59765625" style="192" customWidth="1"/>
    <col min="8450" max="8450" width="41.296875" style="192" bestFit="1" customWidth="1"/>
    <col min="8451" max="8451" width="14.59765625" style="192" bestFit="1" customWidth="1"/>
    <col min="8452" max="8452" width="12.09765625" style="192" bestFit="1" customWidth="1"/>
    <col min="8453" max="8453" width="14.59765625" style="192" bestFit="1" customWidth="1"/>
    <col min="8454" max="8454" width="10.59765625" style="192" bestFit="1" customWidth="1"/>
    <col min="8455" max="8455" width="17.296875" style="192" customWidth="1"/>
    <col min="8456" max="8456" width="3.09765625" style="192" customWidth="1"/>
    <col min="8457" max="8458" width="8.8984375" style="192"/>
    <col min="8459" max="8459" width="9.69921875" style="192" bestFit="1" customWidth="1"/>
    <col min="8460" max="8703" width="8.8984375" style="192"/>
    <col min="8704" max="8704" width="4.3984375" style="192" customWidth="1"/>
    <col min="8705" max="8705" width="32.59765625" style="192" customWidth="1"/>
    <col min="8706" max="8706" width="41.296875" style="192" bestFit="1" customWidth="1"/>
    <col min="8707" max="8707" width="14.59765625" style="192" bestFit="1" customWidth="1"/>
    <col min="8708" max="8708" width="12.09765625" style="192" bestFit="1" customWidth="1"/>
    <col min="8709" max="8709" width="14.59765625" style="192" bestFit="1" customWidth="1"/>
    <col min="8710" max="8710" width="10.59765625" style="192" bestFit="1" customWidth="1"/>
    <col min="8711" max="8711" width="17.296875" style="192" customWidth="1"/>
    <col min="8712" max="8712" width="3.09765625" style="192" customWidth="1"/>
    <col min="8713" max="8714" width="8.8984375" style="192"/>
    <col min="8715" max="8715" width="9.69921875" style="192" bestFit="1" customWidth="1"/>
    <col min="8716" max="8959" width="8.8984375" style="192"/>
    <col min="8960" max="8960" width="4.3984375" style="192" customWidth="1"/>
    <col min="8961" max="8961" width="32.59765625" style="192" customWidth="1"/>
    <col min="8962" max="8962" width="41.296875" style="192" bestFit="1" customWidth="1"/>
    <col min="8963" max="8963" width="14.59765625" style="192" bestFit="1" customWidth="1"/>
    <col min="8964" max="8964" width="12.09765625" style="192" bestFit="1" customWidth="1"/>
    <col min="8965" max="8965" width="14.59765625" style="192" bestFit="1" customWidth="1"/>
    <col min="8966" max="8966" width="10.59765625" style="192" bestFit="1" customWidth="1"/>
    <col min="8967" max="8967" width="17.296875" style="192" customWidth="1"/>
    <col min="8968" max="8968" width="3.09765625" style="192" customWidth="1"/>
    <col min="8969" max="8970" width="8.8984375" style="192"/>
    <col min="8971" max="8971" width="9.69921875" style="192" bestFit="1" customWidth="1"/>
    <col min="8972" max="9215" width="8.8984375" style="192"/>
    <col min="9216" max="9216" width="4.3984375" style="192" customWidth="1"/>
    <col min="9217" max="9217" width="32.59765625" style="192" customWidth="1"/>
    <col min="9218" max="9218" width="41.296875" style="192" bestFit="1" customWidth="1"/>
    <col min="9219" max="9219" width="14.59765625" style="192" bestFit="1" customWidth="1"/>
    <col min="9220" max="9220" width="12.09765625" style="192" bestFit="1" customWidth="1"/>
    <col min="9221" max="9221" width="14.59765625" style="192" bestFit="1" customWidth="1"/>
    <col min="9222" max="9222" width="10.59765625" style="192" bestFit="1" customWidth="1"/>
    <col min="9223" max="9223" width="17.296875" style="192" customWidth="1"/>
    <col min="9224" max="9224" width="3.09765625" style="192" customWidth="1"/>
    <col min="9225" max="9226" width="8.8984375" style="192"/>
    <col min="9227" max="9227" width="9.69921875" style="192" bestFit="1" customWidth="1"/>
    <col min="9228" max="9471" width="8.8984375" style="192"/>
    <col min="9472" max="9472" width="4.3984375" style="192" customWidth="1"/>
    <col min="9473" max="9473" width="32.59765625" style="192" customWidth="1"/>
    <col min="9474" max="9474" width="41.296875" style="192" bestFit="1" customWidth="1"/>
    <col min="9475" max="9475" width="14.59765625" style="192" bestFit="1" customWidth="1"/>
    <col min="9476" max="9476" width="12.09765625" style="192" bestFit="1" customWidth="1"/>
    <col min="9477" max="9477" width="14.59765625" style="192" bestFit="1" customWidth="1"/>
    <col min="9478" max="9478" width="10.59765625" style="192" bestFit="1" customWidth="1"/>
    <col min="9479" max="9479" width="17.296875" style="192" customWidth="1"/>
    <col min="9480" max="9480" width="3.09765625" style="192" customWidth="1"/>
    <col min="9481" max="9482" width="8.8984375" style="192"/>
    <col min="9483" max="9483" width="9.69921875" style="192" bestFit="1" customWidth="1"/>
    <col min="9484" max="9727" width="8.8984375" style="192"/>
    <col min="9728" max="9728" width="4.3984375" style="192" customWidth="1"/>
    <col min="9729" max="9729" width="32.59765625" style="192" customWidth="1"/>
    <col min="9730" max="9730" width="41.296875" style="192" bestFit="1" customWidth="1"/>
    <col min="9731" max="9731" width="14.59765625" style="192" bestFit="1" customWidth="1"/>
    <col min="9732" max="9732" width="12.09765625" style="192" bestFit="1" customWidth="1"/>
    <col min="9733" max="9733" width="14.59765625" style="192" bestFit="1" customWidth="1"/>
    <col min="9734" max="9734" width="10.59765625" style="192" bestFit="1" customWidth="1"/>
    <col min="9735" max="9735" width="17.296875" style="192" customWidth="1"/>
    <col min="9736" max="9736" width="3.09765625" style="192" customWidth="1"/>
    <col min="9737" max="9738" width="8.8984375" style="192"/>
    <col min="9739" max="9739" width="9.69921875" style="192" bestFit="1" customWidth="1"/>
    <col min="9740" max="9983" width="8.8984375" style="192"/>
    <col min="9984" max="9984" width="4.3984375" style="192" customWidth="1"/>
    <col min="9985" max="9985" width="32.59765625" style="192" customWidth="1"/>
    <col min="9986" max="9986" width="41.296875" style="192" bestFit="1" customWidth="1"/>
    <col min="9987" max="9987" width="14.59765625" style="192" bestFit="1" customWidth="1"/>
    <col min="9988" max="9988" width="12.09765625" style="192" bestFit="1" customWidth="1"/>
    <col min="9989" max="9989" width="14.59765625" style="192" bestFit="1" customWidth="1"/>
    <col min="9990" max="9990" width="10.59765625" style="192" bestFit="1" customWidth="1"/>
    <col min="9991" max="9991" width="17.296875" style="192" customWidth="1"/>
    <col min="9992" max="9992" width="3.09765625" style="192" customWidth="1"/>
    <col min="9993" max="9994" width="8.8984375" style="192"/>
    <col min="9995" max="9995" width="9.69921875" style="192" bestFit="1" customWidth="1"/>
    <col min="9996" max="10239" width="8.8984375" style="192"/>
    <col min="10240" max="10240" width="4.3984375" style="192" customWidth="1"/>
    <col min="10241" max="10241" width="32.59765625" style="192" customWidth="1"/>
    <col min="10242" max="10242" width="41.296875" style="192" bestFit="1" customWidth="1"/>
    <col min="10243" max="10243" width="14.59765625" style="192" bestFit="1" customWidth="1"/>
    <col min="10244" max="10244" width="12.09765625" style="192" bestFit="1" customWidth="1"/>
    <col min="10245" max="10245" width="14.59765625" style="192" bestFit="1" customWidth="1"/>
    <col min="10246" max="10246" width="10.59765625" style="192" bestFit="1" customWidth="1"/>
    <col min="10247" max="10247" width="17.296875" style="192" customWidth="1"/>
    <col min="10248" max="10248" width="3.09765625" style="192" customWidth="1"/>
    <col min="10249" max="10250" width="8.8984375" style="192"/>
    <col min="10251" max="10251" width="9.69921875" style="192" bestFit="1" customWidth="1"/>
    <col min="10252" max="10495" width="8.8984375" style="192"/>
    <col min="10496" max="10496" width="4.3984375" style="192" customWidth="1"/>
    <col min="10497" max="10497" width="32.59765625" style="192" customWidth="1"/>
    <col min="10498" max="10498" width="41.296875" style="192" bestFit="1" customWidth="1"/>
    <col min="10499" max="10499" width="14.59765625" style="192" bestFit="1" customWidth="1"/>
    <col min="10500" max="10500" width="12.09765625" style="192" bestFit="1" customWidth="1"/>
    <col min="10501" max="10501" width="14.59765625" style="192" bestFit="1" customWidth="1"/>
    <col min="10502" max="10502" width="10.59765625" style="192" bestFit="1" customWidth="1"/>
    <col min="10503" max="10503" width="17.296875" style="192" customWidth="1"/>
    <col min="10504" max="10504" width="3.09765625" style="192" customWidth="1"/>
    <col min="10505" max="10506" width="8.8984375" style="192"/>
    <col min="10507" max="10507" width="9.69921875" style="192" bestFit="1" customWidth="1"/>
    <col min="10508" max="10751" width="8.8984375" style="192"/>
    <col min="10752" max="10752" width="4.3984375" style="192" customWidth="1"/>
    <col min="10753" max="10753" width="32.59765625" style="192" customWidth="1"/>
    <col min="10754" max="10754" width="41.296875" style="192" bestFit="1" customWidth="1"/>
    <col min="10755" max="10755" width="14.59765625" style="192" bestFit="1" customWidth="1"/>
    <col min="10756" max="10756" width="12.09765625" style="192" bestFit="1" customWidth="1"/>
    <col min="10757" max="10757" width="14.59765625" style="192" bestFit="1" customWidth="1"/>
    <col min="10758" max="10758" width="10.59765625" style="192" bestFit="1" customWidth="1"/>
    <col min="10759" max="10759" width="17.296875" style="192" customWidth="1"/>
    <col min="10760" max="10760" width="3.09765625" style="192" customWidth="1"/>
    <col min="10761" max="10762" width="8.8984375" style="192"/>
    <col min="10763" max="10763" width="9.69921875" style="192" bestFit="1" customWidth="1"/>
    <col min="10764" max="11007" width="8.8984375" style="192"/>
    <col min="11008" max="11008" width="4.3984375" style="192" customWidth="1"/>
    <col min="11009" max="11009" width="32.59765625" style="192" customWidth="1"/>
    <col min="11010" max="11010" width="41.296875" style="192" bestFit="1" customWidth="1"/>
    <col min="11011" max="11011" width="14.59765625" style="192" bestFit="1" customWidth="1"/>
    <col min="11012" max="11012" width="12.09765625" style="192" bestFit="1" customWidth="1"/>
    <col min="11013" max="11013" width="14.59765625" style="192" bestFit="1" customWidth="1"/>
    <col min="11014" max="11014" width="10.59765625" style="192" bestFit="1" customWidth="1"/>
    <col min="11015" max="11015" width="17.296875" style="192" customWidth="1"/>
    <col min="11016" max="11016" width="3.09765625" style="192" customWidth="1"/>
    <col min="11017" max="11018" width="8.8984375" style="192"/>
    <col min="11019" max="11019" width="9.69921875" style="192" bestFit="1" customWidth="1"/>
    <col min="11020" max="11263" width="8.8984375" style="192"/>
    <col min="11264" max="11264" width="4.3984375" style="192" customWidth="1"/>
    <col min="11265" max="11265" width="32.59765625" style="192" customWidth="1"/>
    <col min="11266" max="11266" width="41.296875" style="192" bestFit="1" customWidth="1"/>
    <col min="11267" max="11267" width="14.59765625" style="192" bestFit="1" customWidth="1"/>
    <col min="11268" max="11268" width="12.09765625" style="192" bestFit="1" customWidth="1"/>
    <col min="11269" max="11269" width="14.59765625" style="192" bestFit="1" customWidth="1"/>
    <col min="11270" max="11270" width="10.59765625" style="192" bestFit="1" customWidth="1"/>
    <col min="11271" max="11271" width="17.296875" style="192" customWidth="1"/>
    <col min="11272" max="11272" width="3.09765625" style="192" customWidth="1"/>
    <col min="11273" max="11274" width="8.8984375" style="192"/>
    <col min="11275" max="11275" width="9.69921875" style="192" bestFit="1" customWidth="1"/>
    <col min="11276" max="11519" width="8.8984375" style="192"/>
    <col min="11520" max="11520" width="4.3984375" style="192" customWidth="1"/>
    <col min="11521" max="11521" width="32.59765625" style="192" customWidth="1"/>
    <col min="11522" max="11522" width="41.296875" style="192" bestFit="1" customWidth="1"/>
    <col min="11523" max="11523" width="14.59765625" style="192" bestFit="1" customWidth="1"/>
    <col min="11524" max="11524" width="12.09765625" style="192" bestFit="1" customWidth="1"/>
    <col min="11525" max="11525" width="14.59765625" style="192" bestFit="1" customWidth="1"/>
    <col min="11526" max="11526" width="10.59765625" style="192" bestFit="1" customWidth="1"/>
    <col min="11527" max="11527" width="17.296875" style="192" customWidth="1"/>
    <col min="11528" max="11528" width="3.09765625" style="192" customWidth="1"/>
    <col min="11529" max="11530" width="8.8984375" style="192"/>
    <col min="11531" max="11531" width="9.69921875" style="192" bestFit="1" customWidth="1"/>
    <col min="11532" max="11775" width="8.8984375" style="192"/>
    <col min="11776" max="11776" width="4.3984375" style="192" customWidth="1"/>
    <col min="11777" max="11777" width="32.59765625" style="192" customWidth="1"/>
    <col min="11778" max="11778" width="41.296875" style="192" bestFit="1" customWidth="1"/>
    <col min="11779" max="11779" width="14.59765625" style="192" bestFit="1" customWidth="1"/>
    <col min="11780" max="11780" width="12.09765625" style="192" bestFit="1" customWidth="1"/>
    <col min="11781" max="11781" width="14.59765625" style="192" bestFit="1" customWidth="1"/>
    <col min="11782" max="11782" width="10.59765625" style="192" bestFit="1" customWidth="1"/>
    <col min="11783" max="11783" width="17.296875" style="192" customWidth="1"/>
    <col min="11784" max="11784" width="3.09765625" style="192" customWidth="1"/>
    <col min="11785" max="11786" width="8.8984375" style="192"/>
    <col min="11787" max="11787" width="9.69921875" style="192" bestFit="1" customWidth="1"/>
    <col min="11788" max="12031" width="8.8984375" style="192"/>
    <col min="12032" max="12032" width="4.3984375" style="192" customWidth="1"/>
    <col min="12033" max="12033" width="32.59765625" style="192" customWidth="1"/>
    <col min="12034" max="12034" width="41.296875" style="192" bestFit="1" customWidth="1"/>
    <col min="12035" max="12035" width="14.59765625" style="192" bestFit="1" customWidth="1"/>
    <col min="12036" max="12036" width="12.09765625" style="192" bestFit="1" customWidth="1"/>
    <col min="12037" max="12037" width="14.59765625" style="192" bestFit="1" customWidth="1"/>
    <col min="12038" max="12038" width="10.59765625" style="192" bestFit="1" customWidth="1"/>
    <col min="12039" max="12039" width="17.296875" style="192" customWidth="1"/>
    <col min="12040" max="12040" width="3.09765625" style="192" customWidth="1"/>
    <col min="12041" max="12042" width="8.8984375" style="192"/>
    <col min="12043" max="12043" width="9.69921875" style="192" bestFit="1" customWidth="1"/>
    <col min="12044" max="12287" width="8.8984375" style="192"/>
    <col min="12288" max="12288" width="4.3984375" style="192" customWidth="1"/>
    <col min="12289" max="12289" width="32.59765625" style="192" customWidth="1"/>
    <col min="12290" max="12290" width="41.296875" style="192" bestFit="1" customWidth="1"/>
    <col min="12291" max="12291" width="14.59765625" style="192" bestFit="1" customWidth="1"/>
    <col min="12292" max="12292" width="12.09765625" style="192" bestFit="1" customWidth="1"/>
    <col min="12293" max="12293" width="14.59765625" style="192" bestFit="1" customWidth="1"/>
    <col min="12294" max="12294" width="10.59765625" style="192" bestFit="1" customWidth="1"/>
    <col min="12295" max="12295" width="17.296875" style="192" customWidth="1"/>
    <col min="12296" max="12296" width="3.09765625" style="192" customWidth="1"/>
    <col min="12297" max="12298" width="8.8984375" style="192"/>
    <col min="12299" max="12299" width="9.69921875" style="192" bestFit="1" customWidth="1"/>
    <col min="12300" max="12543" width="8.8984375" style="192"/>
    <col min="12544" max="12544" width="4.3984375" style="192" customWidth="1"/>
    <col min="12545" max="12545" width="32.59765625" style="192" customWidth="1"/>
    <col min="12546" max="12546" width="41.296875" style="192" bestFit="1" customWidth="1"/>
    <col min="12547" max="12547" width="14.59765625" style="192" bestFit="1" customWidth="1"/>
    <col min="12548" max="12548" width="12.09765625" style="192" bestFit="1" customWidth="1"/>
    <col min="12549" max="12549" width="14.59765625" style="192" bestFit="1" customWidth="1"/>
    <col min="12550" max="12550" width="10.59765625" style="192" bestFit="1" customWidth="1"/>
    <col min="12551" max="12551" width="17.296875" style="192" customWidth="1"/>
    <col min="12552" max="12552" width="3.09765625" style="192" customWidth="1"/>
    <col min="12553" max="12554" width="8.8984375" style="192"/>
    <col min="12555" max="12555" width="9.69921875" style="192" bestFit="1" customWidth="1"/>
    <col min="12556" max="12799" width="8.8984375" style="192"/>
    <col min="12800" max="12800" width="4.3984375" style="192" customWidth="1"/>
    <col min="12801" max="12801" width="32.59765625" style="192" customWidth="1"/>
    <col min="12802" max="12802" width="41.296875" style="192" bestFit="1" customWidth="1"/>
    <col min="12803" max="12803" width="14.59765625" style="192" bestFit="1" customWidth="1"/>
    <col min="12804" max="12804" width="12.09765625" style="192" bestFit="1" customWidth="1"/>
    <col min="12805" max="12805" width="14.59765625" style="192" bestFit="1" customWidth="1"/>
    <col min="12806" max="12806" width="10.59765625" style="192" bestFit="1" customWidth="1"/>
    <col min="12807" max="12807" width="17.296875" style="192" customWidth="1"/>
    <col min="12808" max="12808" width="3.09765625" style="192" customWidth="1"/>
    <col min="12809" max="12810" width="8.8984375" style="192"/>
    <col min="12811" max="12811" width="9.69921875" style="192" bestFit="1" customWidth="1"/>
    <col min="12812" max="13055" width="8.8984375" style="192"/>
    <col min="13056" max="13056" width="4.3984375" style="192" customWidth="1"/>
    <col min="13057" max="13057" width="32.59765625" style="192" customWidth="1"/>
    <col min="13058" max="13058" width="41.296875" style="192" bestFit="1" customWidth="1"/>
    <col min="13059" max="13059" width="14.59765625" style="192" bestFit="1" customWidth="1"/>
    <col min="13060" max="13060" width="12.09765625" style="192" bestFit="1" customWidth="1"/>
    <col min="13061" max="13061" width="14.59765625" style="192" bestFit="1" customWidth="1"/>
    <col min="13062" max="13062" width="10.59765625" style="192" bestFit="1" customWidth="1"/>
    <col min="13063" max="13063" width="17.296875" style="192" customWidth="1"/>
    <col min="13064" max="13064" width="3.09765625" style="192" customWidth="1"/>
    <col min="13065" max="13066" width="8.8984375" style="192"/>
    <col min="13067" max="13067" width="9.69921875" style="192" bestFit="1" customWidth="1"/>
    <col min="13068" max="13311" width="8.8984375" style="192"/>
    <col min="13312" max="13312" width="4.3984375" style="192" customWidth="1"/>
    <col min="13313" max="13313" width="32.59765625" style="192" customWidth="1"/>
    <col min="13314" max="13314" width="41.296875" style="192" bestFit="1" customWidth="1"/>
    <col min="13315" max="13315" width="14.59765625" style="192" bestFit="1" customWidth="1"/>
    <col min="13316" max="13316" width="12.09765625" style="192" bestFit="1" customWidth="1"/>
    <col min="13317" max="13317" width="14.59765625" style="192" bestFit="1" customWidth="1"/>
    <col min="13318" max="13318" width="10.59765625" style="192" bestFit="1" customWidth="1"/>
    <col min="13319" max="13319" width="17.296875" style="192" customWidth="1"/>
    <col min="13320" max="13320" width="3.09765625" style="192" customWidth="1"/>
    <col min="13321" max="13322" width="8.8984375" style="192"/>
    <col min="13323" max="13323" width="9.69921875" style="192" bestFit="1" customWidth="1"/>
    <col min="13324" max="13567" width="8.8984375" style="192"/>
    <col min="13568" max="13568" width="4.3984375" style="192" customWidth="1"/>
    <col min="13569" max="13569" width="32.59765625" style="192" customWidth="1"/>
    <col min="13570" max="13570" width="41.296875" style="192" bestFit="1" customWidth="1"/>
    <col min="13571" max="13571" width="14.59765625" style="192" bestFit="1" customWidth="1"/>
    <col min="13572" max="13572" width="12.09765625" style="192" bestFit="1" customWidth="1"/>
    <col min="13573" max="13573" width="14.59765625" style="192" bestFit="1" customWidth="1"/>
    <col min="13574" max="13574" width="10.59765625" style="192" bestFit="1" customWidth="1"/>
    <col min="13575" max="13575" width="17.296875" style="192" customWidth="1"/>
    <col min="13576" max="13576" width="3.09765625" style="192" customWidth="1"/>
    <col min="13577" max="13578" width="8.8984375" style="192"/>
    <col min="13579" max="13579" width="9.69921875" style="192" bestFit="1" customWidth="1"/>
    <col min="13580" max="13823" width="8.8984375" style="192"/>
    <col min="13824" max="13824" width="4.3984375" style="192" customWidth="1"/>
    <col min="13825" max="13825" width="32.59765625" style="192" customWidth="1"/>
    <col min="13826" max="13826" width="41.296875" style="192" bestFit="1" customWidth="1"/>
    <col min="13827" max="13827" width="14.59765625" style="192" bestFit="1" customWidth="1"/>
    <col min="13828" max="13828" width="12.09765625" style="192" bestFit="1" customWidth="1"/>
    <col min="13829" max="13829" width="14.59765625" style="192" bestFit="1" customWidth="1"/>
    <col min="13830" max="13830" width="10.59765625" style="192" bestFit="1" customWidth="1"/>
    <col min="13831" max="13831" width="17.296875" style="192" customWidth="1"/>
    <col min="13832" max="13832" width="3.09765625" style="192" customWidth="1"/>
    <col min="13833" max="13834" width="8.8984375" style="192"/>
    <col min="13835" max="13835" width="9.69921875" style="192" bestFit="1" customWidth="1"/>
    <col min="13836" max="14079" width="8.8984375" style="192"/>
    <col min="14080" max="14080" width="4.3984375" style="192" customWidth="1"/>
    <col min="14081" max="14081" width="32.59765625" style="192" customWidth="1"/>
    <col min="14082" max="14082" width="41.296875" style="192" bestFit="1" customWidth="1"/>
    <col min="14083" max="14083" width="14.59765625" style="192" bestFit="1" customWidth="1"/>
    <col min="14084" max="14084" width="12.09765625" style="192" bestFit="1" customWidth="1"/>
    <col min="14085" max="14085" width="14.59765625" style="192" bestFit="1" customWidth="1"/>
    <col min="14086" max="14086" width="10.59765625" style="192" bestFit="1" customWidth="1"/>
    <col min="14087" max="14087" width="17.296875" style="192" customWidth="1"/>
    <col min="14088" max="14088" width="3.09765625" style="192" customWidth="1"/>
    <col min="14089" max="14090" width="8.8984375" style="192"/>
    <col min="14091" max="14091" width="9.69921875" style="192" bestFit="1" customWidth="1"/>
    <col min="14092" max="14335" width="8.8984375" style="192"/>
    <col min="14336" max="14336" width="4.3984375" style="192" customWidth="1"/>
    <col min="14337" max="14337" width="32.59765625" style="192" customWidth="1"/>
    <col min="14338" max="14338" width="41.296875" style="192" bestFit="1" customWidth="1"/>
    <col min="14339" max="14339" width="14.59765625" style="192" bestFit="1" customWidth="1"/>
    <col min="14340" max="14340" width="12.09765625" style="192" bestFit="1" customWidth="1"/>
    <col min="14341" max="14341" width="14.59765625" style="192" bestFit="1" customWidth="1"/>
    <col min="14342" max="14342" width="10.59765625" style="192" bestFit="1" customWidth="1"/>
    <col min="14343" max="14343" width="17.296875" style="192" customWidth="1"/>
    <col min="14344" max="14344" width="3.09765625" style="192" customWidth="1"/>
    <col min="14345" max="14346" width="8.8984375" style="192"/>
    <col min="14347" max="14347" width="9.69921875" style="192" bestFit="1" customWidth="1"/>
    <col min="14348" max="14591" width="8.8984375" style="192"/>
    <col min="14592" max="14592" width="4.3984375" style="192" customWidth="1"/>
    <col min="14593" max="14593" width="32.59765625" style="192" customWidth="1"/>
    <col min="14594" max="14594" width="41.296875" style="192" bestFit="1" customWidth="1"/>
    <col min="14595" max="14595" width="14.59765625" style="192" bestFit="1" customWidth="1"/>
    <col min="14596" max="14596" width="12.09765625" style="192" bestFit="1" customWidth="1"/>
    <col min="14597" max="14597" width="14.59765625" style="192" bestFit="1" customWidth="1"/>
    <col min="14598" max="14598" width="10.59765625" style="192" bestFit="1" customWidth="1"/>
    <col min="14599" max="14599" width="17.296875" style="192" customWidth="1"/>
    <col min="14600" max="14600" width="3.09765625" style="192" customWidth="1"/>
    <col min="14601" max="14602" width="8.8984375" style="192"/>
    <col min="14603" max="14603" width="9.69921875" style="192" bestFit="1" customWidth="1"/>
    <col min="14604" max="14847" width="8.8984375" style="192"/>
    <col min="14848" max="14848" width="4.3984375" style="192" customWidth="1"/>
    <col min="14849" max="14849" width="32.59765625" style="192" customWidth="1"/>
    <col min="14850" max="14850" width="41.296875" style="192" bestFit="1" customWidth="1"/>
    <col min="14851" max="14851" width="14.59765625" style="192" bestFit="1" customWidth="1"/>
    <col min="14852" max="14852" width="12.09765625" style="192" bestFit="1" customWidth="1"/>
    <col min="14853" max="14853" width="14.59765625" style="192" bestFit="1" customWidth="1"/>
    <col min="14854" max="14854" width="10.59765625" style="192" bestFit="1" customWidth="1"/>
    <col min="14855" max="14855" width="17.296875" style="192" customWidth="1"/>
    <col min="14856" max="14856" width="3.09765625" style="192" customWidth="1"/>
    <col min="14857" max="14858" width="8.8984375" style="192"/>
    <col min="14859" max="14859" width="9.69921875" style="192" bestFit="1" customWidth="1"/>
    <col min="14860" max="15103" width="8.8984375" style="192"/>
    <col min="15104" max="15104" width="4.3984375" style="192" customWidth="1"/>
    <col min="15105" max="15105" width="32.59765625" style="192" customWidth="1"/>
    <col min="15106" max="15106" width="41.296875" style="192" bestFit="1" customWidth="1"/>
    <col min="15107" max="15107" width="14.59765625" style="192" bestFit="1" customWidth="1"/>
    <col min="15108" max="15108" width="12.09765625" style="192" bestFit="1" customWidth="1"/>
    <col min="15109" max="15109" width="14.59765625" style="192" bestFit="1" customWidth="1"/>
    <col min="15110" max="15110" width="10.59765625" style="192" bestFit="1" customWidth="1"/>
    <col min="15111" max="15111" width="17.296875" style="192" customWidth="1"/>
    <col min="15112" max="15112" width="3.09765625" style="192" customWidth="1"/>
    <col min="15113" max="15114" width="8.8984375" style="192"/>
    <col min="15115" max="15115" width="9.69921875" style="192" bestFit="1" customWidth="1"/>
    <col min="15116" max="15359" width="8.8984375" style="192"/>
    <col min="15360" max="15360" width="4.3984375" style="192" customWidth="1"/>
    <col min="15361" max="15361" width="32.59765625" style="192" customWidth="1"/>
    <col min="15362" max="15362" width="41.296875" style="192" bestFit="1" customWidth="1"/>
    <col min="15363" max="15363" width="14.59765625" style="192" bestFit="1" customWidth="1"/>
    <col min="15364" max="15364" width="12.09765625" style="192" bestFit="1" customWidth="1"/>
    <col min="15365" max="15365" width="14.59765625" style="192" bestFit="1" customWidth="1"/>
    <col min="15366" max="15366" width="10.59765625" style="192" bestFit="1" customWidth="1"/>
    <col min="15367" max="15367" width="17.296875" style="192" customWidth="1"/>
    <col min="15368" max="15368" width="3.09765625" style="192" customWidth="1"/>
    <col min="15369" max="15370" width="8.8984375" style="192"/>
    <col min="15371" max="15371" width="9.69921875" style="192" bestFit="1" customWidth="1"/>
    <col min="15372" max="15615" width="8.8984375" style="192"/>
    <col min="15616" max="15616" width="4.3984375" style="192" customWidth="1"/>
    <col min="15617" max="15617" width="32.59765625" style="192" customWidth="1"/>
    <col min="15618" max="15618" width="41.296875" style="192" bestFit="1" customWidth="1"/>
    <col min="15619" max="15619" width="14.59765625" style="192" bestFit="1" customWidth="1"/>
    <col min="15620" max="15620" width="12.09765625" style="192" bestFit="1" customWidth="1"/>
    <col min="15621" max="15621" width="14.59765625" style="192" bestFit="1" customWidth="1"/>
    <col min="15622" max="15622" width="10.59765625" style="192" bestFit="1" customWidth="1"/>
    <col min="15623" max="15623" width="17.296875" style="192" customWidth="1"/>
    <col min="15624" max="15624" width="3.09765625" style="192" customWidth="1"/>
    <col min="15625" max="15626" width="8.8984375" style="192"/>
    <col min="15627" max="15627" width="9.69921875" style="192" bestFit="1" customWidth="1"/>
    <col min="15628" max="15871" width="8.8984375" style="192"/>
    <col min="15872" max="15872" width="4.3984375" style="192" customWidth="1"/>
    <col min="15873" max="15873" width="32.59765625" style="192" customWidth="1"/>
    <col min="15874" max="15874" width="41.296875" style="192" bestFit="1" customWidth="1"/>
    <col min="15875" max="15875" width="14.59765625" style="192" bestFit="1" customWidth="1"/>
    <col min="15876" max="15876" width="12.09765625" style="192" bestFit="1" customWidth="1"/>
    <col min="15877" max="15877" width="14.59765625" style="192" bestFit="1" customWidth="1"/>
    <col min="15878" max="15878" width="10.59765625" style="192" bestFit="1" customWidth="1"/>
    <col min="15879" max="15879" width="17.296875" style="192" customWidth="1"/>
    <col min="15880" max="15880" width="3.09765625" style="192" customWidth="1"/>
    <col min="15881" max="15882" width="8.8984375" style="192"/>
    <col min="15883" max="15883" width="9.69921875" style="192" bestFit="1" customWidth="1"/>
    <col min="15884" max="16127" width="8.8984375" style="192"/>
    <col min="16128" max="16128" width="4.3984375" style="192" customWidth="1"/>
    <col min="16129" max="16129" width="32.59765625" style="192" customWidth="1"/>
    <col min="16130" max="16130" width="41.296875" style="192" bestFit="1" customWidth="1"/>
    <col min="16131" max="16131" width="14.59765625" style="192" bestFit="1" customWidth="1"/>
    <col min="16132" max="16132" width="12.09765625" style="192" bestFit="1" customWidth="1"/>
    <col min="16133" max="16133" width="14.59765625" style="192" bestFit="1" customWidth="1"/>
    <col min="16134" max="16134" width="10.59765625" style="192" bestFit="1" customWidth="1"/>
    <col min="16135" max="16135" width="17.296875" style="192" customWidth="1"/>
    <col min="16136" max="16136" width="3.09765625" style="192" customWidth="1"/>
    <col min="16137" max="16138" width="8.8984375" style="192"/>
    <col min="16139" max="16139" width="9.69921875" style="192" bestFit="1" customWidth="1"/>
    <col min="16140" max="16384" width="8.8984375" style="192"/>
  </cols>
  <sheetData>
    <row r="1" spans="1:7" ht="18.600000000000001" customHeight="1" x14ac:dyDescent="0.3">
      <c r="A1" s="254" t="s">
        <v>0</v>
      </c>
      <c r="B1" s="254"/>
      <c r="C1" s="254"/>
      <c r="D1" s="254"/>
      <c r="E1" s="254"/>
      <c r="F1" s="254"/>
    </row>
    <row r="2" spans="1:7" ht="15.7" customHeight="1" x14ac:dyDescent="0.3">
      <c r="B2" s="193" t="s">
        <v>664</v>
      </c>
    </row>
    <row r="3" spans="1:7" ht="15.7" customHeight="1" x14ac:dyDescent="0.3">
      <c r="B3" s="193"/>
    </row>
    <row r="4" spans="1:7" ht="15.7" customHeight="1" x14ac:dyDescent="0.3">
      <c r="B4" s="193"/>
    </row>
    <row r="5" spans="1:7" ht="15" customHeight="1" x14ac:dyDescent="0.3">
      <c r="A5" s="196" t="s">
        <v>578</v>
      </c>
      <c r="C5" s="197" t="s">
        <v>2</v>
      </c>
      <c r="D5" s="197" t="s">
        <v>3</v>
      </c>
      <c r="E5" s="197" t="s">
        <v>4</v>
      </c>
      <c r="F5" s="198" t="s">
        <v>5</v>
      </c>
    </row>
    <row r="6" spans="1:7" ht="15" customHeight="1" x14ac:dyDescent="0.3">
      <c r="A6" s="196"/>
      <c r="C6" s="197"/>
      <c r="D6" s="197"/>
      <c r="E6" s="197"/>
      <c r="F6" s="198"/>
    </row>
    <row r="7" spans="1:7" ht="14.4" customHeight="1" x14ac:dyDescent="0.3">
      <c r="A7" s="199" t="s">
        <v>665</v>
      </c>
      <c r="B7" s="192" t="s">
        <v>666</v>
      </c>
      <c r="C7" s="200">
        <v>540</v>
      </c>
      <c r="D7" s="200">
        <v>108</v>
      </c>
      <c r="E7" s="201">
        <v>648</v>
      </c>
      <c r="F7" s="195">
        <v>203504</v>
      </c>
      <c r="G7" s="202"/>
    </row>
    <row r="8" spans="1:7" ht="12.85" customHeight="1" x14ac:dyDescent="0.3">
      <c r="C8" s="206">
        <f>SUM(C7:C7)</f>
        <v>540</v>
      </c>
      <c r="D8" s="206">
        <f>SUM(D7:D7)</f>
        <v>108</v>
      </c>
      <c r="E8" s="206">
        <f>SUM(E7:E7)</f>
        <v>648</v>
      </c>
    </row>
    <row r="9" spans="1:7" x14ac:dyDescent="0.3">
      <c r="C9" s="205"/>
      <c r="D9" s="205"/>
      <c r="E9" s="205"/>
    </row>
    <row r="10" spans="1:7" x14ac:dyDescent="0.3">
      <c r="A10" s="196" t="s">
        <v>583</v>
      </c>
      <c r="C10" s="207"/>
      <c r="D10" s="207"/>
      <c r="E10" s="207"/>
      <c r="G10" s="202"/>
    </row>
    <row r="11" spans="1:7" x14ac:dyDescent="0.3">
      <c r="A11" s="192" t="s">
        <v>141</v>
      </c>
      <c r="B11" s="192" t="s">
        <v>142</v>
      </c>
      <c r="C11" s="208">
        <v>89.18</v>
      </c>
      <c r="D11" s="208"/>
      <c r="E11" s="208">
        <v>89.18</v>
      </c>
      <c r="F11" s="195">
        <v>203505</v>
      </c>
      <c r="G11" s="202"/>
    </row>
    <row r="12" spans="1:7" x14ac:dyDescent="0.3">
      <c r="A12" s="192" t="s">
        <v>667</v>
      </c>
      <c r="B12" s="192" t="s">
        <v>668</v>
      </c>
      <c r="C12" s="208">
        <v>440</v>
      </c>
      <c r="D12" s="208">
        <v>88</v>
      </c>
      <c r="E12" s="208">
        <v>528</v>
      </c>
      <c r="F12" s="195">
        <v>203506</v>
      </c>
      <c r="G12" s="202"/>
    </row>
    <row r="13" spans="1:7" x14ac:dyDescent="0.3">
      <c r="A13" s="192" t="s">
        <v>669</v>
      </c>
      <c r="B13" s="192" t="s">
        <v>670</v>
      </c>
      <c r="C13" s="208">
        <v>1468</v>
      </c>
      <c r="D13" s="208">
        <v>293.60000000000002</v>
      </c>
      <c r="E13" s="208">
        <v>1761.6</v>
      </c>
      <c r="F13" s="195">
        <v>203507</v>
      </c>
      <c r="G13" s="202"/>
    </row>
    <row r="14" spans="1:7" x14ac:dyDescent="0.3">
      <c r="A14" s="192" t="s">
        <v>671</v>
      </c>
      <c r="B14" s="192" t="s">
        <v>215</v>
      </c>
      <c r="C14" s="208">
        <v>18.37</v>
      </c>
      <c r="D14" s="208">
        <v>3.67</v>
      </c>
      <c r="E14" s="208">
        <v>22.04</v>
      </c>
      <c r="F14" s="195">
        <v>203508</v>
      </c>
      <c r="G14" s="202"/>
    </row>
    <row r="15" spans="1:7" x14ac:dyDescent="0.3">
      <c r="C15" s="206">
        <f>SUM(C11:C14)</f>
        <v>2015.55</v>
      </c>
      <c r="D15" s="206">
        <f>SUM(D11:D14)</f>
        <v>385.27000000000004</v>
      </c>
      <c r="E15" s="206">
        <f>SUM(E11:E14)</f>
        <v>2400.8199999999997</v>
      </c>
      <c r="G15" s="202"/>
    </row>
    <row r="16" spans="1:7" x14ac:dyDescent="0.3">
      <c r="C16" s="205"/>
      <c r="D16" s="205"/>
      <c r="E16" s="205"/>
    </row>
    <row r="17" spans="1:11" x14ac:dyDescent="0.3">
      <c r="A17" s="196" t="s">
        <v>585</v>
      </c>
      <c r="C17" s="207"/>
      <c r="D17" s="207"/>
      <c r="E17" s="207"/>
    </row>
    <row r="18" spans="1:11" x14ac:dyDescent="0.3">
      <c r="A18" s="192" t="s">
        <v>305</v>
      </c>
      <c r="B18" s="192" t="s">
        <v>372</v>
      </c>
      <c r="C18" s="194">
        <v>450.8</v>
      </c>
      <c r="D18" s="194">
        <v>22.54</v>
      </c>
      <c r="E18" s="194">
        <f>SUM(C18:D18)</f>
        <v>473.34000000000003</v>
      </c>
      <c r="F18" s="213">
        <v>203509</v>
      </c>
      <c r="K18" s="207"/>
    </row>
    <row r="19" spans="1:11" x14ac:dyDescent="0.3">
      <c r="A19" s="192" t="s">
        <v>208</v>
      </c>
      <c r="B19" s="192" t="s">
        <v>672</v>
      </c>
      <c r="C19" s="194">
        <v>10</v>
      </c>
      <c r="D19" s="194">
        <v>2</v>
      </c>
      <c r="E19" s="194">
        <v>12</v>
      </c>
      <c r="F19" s="213" t="s">
        <v>8</v>
      </c>
    </row>
    <row r="20" spans="1:11" x14ac:dyDescent="0.3">
      <c r="A20" s="192" t="s">
        <v>141</v>
      </c>
      <c r="B20" s="192" t="s">
        <v>142</v>
      </c>
      <c r="C20" s="194">
        <v>23.21</v>
      </c>
      <c r="E20" s="194">
        <v>23.21</v>
      </c>
      <c r="F20" s="195">
        <v>203510</v>
      </c>
    </row>
    <row r="21" spans="1:11" x14ac:dyDescent="0.3">
      <c r="A21" s="214"/>
      <c r="B21" s="215"/>
      <c r="C21" s="206">
        <f>SUM(C18:C20)</f>
        <v>484.01</v>
      </c>
      <c r="D21" s="206">
        <f>SUM(D18:D20)</f>
        <v>24.54</v>
      </c>
      <c r="E21" s="206">
        <f>SUM(E18:E20)</f>
        <v>508.55</v>
      </c>
      <c r="F21" s="213"/>
    </row>
    <row r="22" spans="1:11" x14ac:dyDescent="0.3">
      <c r="A22" s="214"/>
      <c r="B22" s="215"/>
      <c r="C22" s="205"/>
      <c r="D22" s="205"/>
      <c r="E22" s="205"/>
      <c r="G22" s="202"/>
    </row>
    <row r="23" spans="1:11" x14ac:dyDescent="0.3">
      <c r="A23" s="196" t="s">
        <v>597</v>
      </c>
      <c r="C23" s="207"/>
      <c r="D23" s="207"/>
      <c r="E23" s="207"/>
    </row>
    <row r="24" spans="1:11" x14ac:dyDescent="0.3">
      <c r="A24" s="199" t="s">
        <v>384</v>
      </c>
      <c r="B24" s="192" t="s">
        <v>514</v>
      </c>
      <c r="C24" s="203">
        <v>520</v>
      </c>
      <c r="D24" s="203">
        <v>104</v>
      </c>
      <c r="E24" s="203">
        <v>624</v>
      </c>
      <c r="F24" s="195">
        <v>203511</v>
      </c>
      <c r="G24" s="202"/>
    </row>
    <row r="25" spans="1:11" x14ac:dyDescent="0.3">
      <c r="A25" s="216"/>
      <c r="B25" s="214"/>
      <c r="C25" s="206">
        <f>SUM(C24:C24)</f>
        <v>520</v>
      </c>
      <c r="D25" s="206">
        <f>SUM(D24:D24)</f>
        <v>104</v>
      </c>
      <c r="E25" s="206">
        <f>SUM(E24:E24)</f>
        <v>624</v>
      </c>
      <c r="G25" s="202"/>
    </row>
    <row r="26" spans="1:11" x14ac:dyDescent="0.3">
      <c r="A26" s="216"/>
      <c r="B26" s="214"/>
      <c r="C26" s="205"/>
      <c r="D26" s="205"/>
      <c r="E26" s="205"/>
      <c r="G26" s="202"/>
    </row>
    <row r="27" spans="1:11" x14ac:dyDescent="0.3">
      <c r="A27" s="196" t="s">
        <v>602</v>
      </c>
      <c r="C27" s="205"/>
      <c r="D27" s="205"/>
      <c r="E27" s="205"/>
      <c r="G27" s="202"/>
    </row>
    <row r="28" spans="1:11" x14ac:dyDescent="0.3">
      <c r="A28" s="192" t="s">
        <v>305</v>
      </c>
      <c r="B28" s="199" t="s">
        <v>372</v>
      </c>
      <c r="C28" s="205">
        <v>73.92</v>
      </c>
      <c r="D28" s="205">
        <v>3.7</v>
      </c>
      <c r="E28" s="205">
        <v>77.62</v>
      </c>
      <c r="F28" s="195">
        <v>203509</v>
      </c>
      <c r="G28" s="202"/>
    </row>
    <row r="29" spans="1:11" x14ac:dyDescent="0.3">
      <c r="A29" s="196"/>
      <c r="C29" s="206">
        <f>SUM(C28:C28)</f>
        <v>73.92</v>
      </c>
      <c r="D29" s="206">
        <f>SUM(D28:D28)</f>
        <v>3.7</v>
      </c>
      <c r="E29" s="206">
        <f>SUM(E28:E28)</f>
        <v>77.62</v>
      </c>
    </row>
    <row r="30" spans="1:11" x14ac:dyDescent="0.3">
      <c r="A30" s="216"/>
      <c r="B30" s="214"/>
      <c r="C30" s="205"/>
      <c r="D30" s="205"/>
      <c r="E30" s="205"/>
    </row>
    <row r="31" spans="1:11" x14ac:dyDescent="0.3">
      <c r="A31" s="196"/>
      <c r="C31" s="205"/>
      <c r="D31" s="205"/>
      <c r="E31" s="205"/>
      <c r="G31" s="202"/>
    </row>
    <row r="32" spans="1:11" x14ac:dyDescent="0.3">
      <c r="A32" s="196" t="s">
        <v>654</v>
      </c>
      <c r="C32" s="205"/>
      <c r="D32" s="205"/>
      <c r="E32" s="205"/>
      <c r="G32" s="202"/>
    </row>
    <row r="33" spans="1:7" x14ac:dyDescent="0.3">
      <c r="A33" s="199" t="s">
        <v>305</v>
      </c>
      <c r="B33" s="192" t="s">
        <v>372</v>
      </c>
      <c r="C33" s="205">
        <v>54.48</v>
      </c>
      <c r="D33" s="205">
        <v>2.72</v>
      </c>
      <c r="E33" s="205">
        <v>57.2</v>
      </c>
      <c r="F33" s="195">
        <v>203509</v>
      </c>
      <c r="G33" s="202"/>
    </row>
    <row r="34" spans="1:7" x14ac:dyDescent="0.3">
      <c r="A34" s="199"/>
      <c r="C34" s="206">
        <f>SUM(C33:C33)</f>
        <v>54.48</v>
      </c>
      <c r="D34" s="206">
        <f>SUM(D33:D33)</f>
        <v>2.72</v>
      </c>
      <c r="E34" s="206">
        <f>SUM(E33:E33)</f>
        <v>57.2</v>
      </c>
    </row>
    <row r="35" spans="1:7" x14ac:dyDescent="0.3">
      <c r="A35" s="199"/>
      <c r="C35" s="205"/>
      <c r="D35" s="205"/>
      <c r="E35" s="205"/>
    </row>
    <row r="36" spans="1:7" x14ac:dyDescent="0.3">
      <c r="A36" s="196" t="s">
        <v>605</v>
      </c>
      <c r="B36" s="199"/>
      <c r="C36" s="207"/>
      <c r="D36" s="207"/>
      <c r="E36" s="207"/>
      <c r="G36" s="202"/>
    </row>
    <row r="37" spans="1:7" x14ac:dyDescent="0.3">
      <c r="A37" s="199" t="s">
        <v>80</v>
      </c>
      <c r="B37" s="199" t="s">
        <v>514</v>
      </c>
      <c r="C37" s="207">
        <v>410</v>
      </c>
      <c r="D37" s="207">
        <v>82</v>
      </c>
      <c r="E37" s="207">
        <v>492</v>
      </c>
      <c r="F37" s="195">
        <v>203511</v>
      </c>
      <c r="G37" s="202"/>
    </row>
    <row r="38" spans="1:7" x14ac:dyDescent="0.3">
      <c r="C38" s="206">
        <f>SUM(C37:C37)</f>
        <v>410</v>
      </c>
      <c r="D38" s="206">
        <f>SUM(D37:D37)</f>
        <v>82</v>
      </c>
      <c r="E38" s="206">
        <f>SUM(E37:E37)</f>
        <v>492</v>
      </c>
    </row>
    <row r="39" spans="1:7" x14ac:dyDescent="0.3">
      <c r="C39" s="205"/>
      <c r="D39" s="205"/>
      <c r="E39" s="205"/>
    </row>
    <row r="40" spans="1:7" x14ac:dyDescent="0.3">
      <c r="A40" s="196" t="s">
        <v>606</v>
      </c>
      <c r="C40" s="207"/>
      <c r="D40" s="207"/>
      <c r="E40" s="207"/>
      <c r="G40" s="202"/>
    </row>
    <row r="41" spans="1:7" x14ac:dyDescent="0.3">
      <c r="A41" s="199" t="s">
        <v>673</v>
      </c>
      <c r="B41" s="192" t="s">
        <v>674</v>
      </c>
      <c r="C41" s="203">
        <v>167.36</v>
      </c>
      <c r="D41" s="203">
        <v>33.47</v>
      </c>
      <c r="E41" s="203">
        <v>200.83</v>
      </c>
      <c r="F41" s="195" t="s">
        <v>131</v>
      </c>
      <c r="G41" s="202"/>
    </row>
    <row r="42" spans="1:7" x14ac:dyDescent="0.3">
      <c r="A42" s="192" t="s">
        <v>305</v>
      </c>
      <c r="B42" s="192" t="s">
        <v>372</v>
      </c>
      <c r="C42" s="194">
        <v>62.24</v>
      </c>
      <c r="D42" s="194">
        <v>3.11</v>
      </c>
      <c r="E42" s="194">
        <f>SUM(C42:D42)</f>
        <v>65.350000000000009</v>
      </c>
      <c r="F42" s="195">
        <v>203509</v>
      </c>
      <c r="G42" s="202"/>
    </row>
    <row r="43" spans="1:7" x14ac:dyDescent="0.3">
      <c r="A43" s="216"/>
      <c r="B43" s="214"/>
      <c r="C43" s="206">
        <f>SUM(C41:C42)</f>
        <v>229.60000000000002</v>
      </c>
      <c r="D43" s="206">
        <f>SUM(D41:D42)</f>
        <v>36.58</v>
      </c>
      <c r="E43" s="206">
        <f>SUM(E41:E42)</f>
        <v>266.18</v>
      </c>
    </row>
    <row r="44" spans="1:7" ht="17.850000000000001" x14ac:dyDescent="0.35">
      <c r="A44" s="223"/>
      <c r="B44" s="224"/>
      <c r="C44" s="207"/>
      <c r="D44" s="207"/>
      <c r="E44" s="207"/>
      <c r="F44" s="234"/>
    </row>
    <row r="45" spans="1:7" ht="17.850000000000001" x14ac:dyDescent="0.35">
      <c r="A45" s="231" t="s">
        <v>629</v>
      </c>
      <c r="B45" s="232"/>
      <c r="C45" s="233"/>
      <c r="D45" s="233"/>
      <c r="E45" s="233"/>
      <c r="F45" s="234"/>
    </row>
    <row r="46" spans="1:7" ht="17.850000000000001" x14ac:dyDescent="0.35">
      <c r="A46" s="235" t="s">
        <v>105</v>
      </c>
      <c r="B46" s="236" t="s">
        <v>675</v>
      </c>
      <c r="C46" s="237">
        <v>13900.36</v>
      </c>
      <c r="D46" s="237"/>
      <c r="E46" s="237">
        <v>13900.36</v>
      </c>
      <c r="F46" s="234" t="s">
        <v>587</v>
      </c>
    </row>
    <row r="47" spans="1:7" ht="17.850000000000001" x14ac:dyDescent="0.35">
      <c r="A47" s="235" t="s">
        <v>108</v>
      </c>
      <c r="B47" s="236" t="s">
        <v>676</v>
      </c>
      <c r="C47" s="237">
        <v>4215.99</v>
      </c>
      <c r="D47" s="237"/>
      <c r="E47" s="237">
        <v>4215.99</v>
      </c>
      <c r="F47" s="195">
        <v>203512</v>
      </c>
    </row>
    <row r="48" spans="1:7" ht="17.850000000000001" x14ac:dyDescent="0.35">
      <c r="A48" s="235" t="s">
        <v>110</v>
      </c>
      <c r="B48" s="236" t="s">
        <v>677</v>
      </c>
      <c r="C48" s="237">
        <v>4789.33</v>
      </c>
      <c r="D48" s="237"/>
      <c r="E48" s="237">
        <v>4789.33</v>
      </c>
      <c r="F48" s="195">
        <v>203514</v>
      </c>
    </row>
    <row r="49" spans="1:5" ht="17.850000000000001" x14ac:dyDescent="0.35">
      <c r="A49" s="232"/>
      <c r="B49" s="232"/>
      <c r="C49" s="238">
        <f>SUM(C46:C48)</f>
        <v>22905.68</v>
      </c>
      <c r="D49" s="238">
        <v>0</v>
      </c>
      <c r="E49" s="238">
        <f>SUM(E46:E48)</f>
        <v>22905.68</v>
      </c>
    </row>
    <row r="50" spans="1:5" x14ac:dyDescent="0.3">
      <c r="C50" s="205"/>
      <c r="D50" s="205"/>
      <c r="E50" s="205"/>
    </row>
    <row r="51" spans="1:5" x14ac:dyDescent="0.3">
      <c r="B51" s="225" t="s">
        <v>112</v>
      </c>
      <c r="C51" s="206">
        <f>C8+C15+C21+C25+C29+C34+C38+C43+C49</f>
        <v>27233.24</v>
      </c>
      <c r="D51" s="206">
        <f>D8+D15+D21+D25+D29+D34+D38+D43+D49</f>
        <v>746.81000000000017</v>
      </c>
      <c r="E51" s="206">
        <f>E8+E15+E21+E25+E29+E34+E38+E43+E49</f>
        <v>27980.05</v>
      </c>
    </row>
    <row r="52" spans="1:5" x14ac:dyDescent="0.3">
      <c r="B52" s="226"/>
      <c r="C52" s="205"/>
      <c r="D52" s="205"/>
      <c r="E52" s="205"/>
    </row>
    <row r="53" spans="1:5" x14ac:dyDescent="0.3">
      <c r="B53" s="226"/>
      <c r="C53" s="205"/>
      <c r="D53" s="205"/>
      <c r="E53" s="205"/>
    </row>
    <row r="54" spans="1:5" x14ac:dyDescent="0.3">
      <c r="B54" s="226"/>
      <c r="C54" s="205"/>
      <c r="D54" s="205"/>
      <c r="E54" s="205"/>
    </row>
    <row r="55" spans="1:5" x14ac:dyDescent="0.3">
      <c r="A55" s="230"/>
    </row>
  </sheetData>
  <mergeCells count="1"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A10" sqref="A10"/>
    </sheetView>
  </sheetViews>
  <sheetFormatPr defaultColWidth="8.8984375" defaultRowHeight="15.55" x14ac:dyDescent="0.3"/>
  <cols>
    <col min="1" max="1" width="32.59765625" style="192" customWidth="1"/>
    <col min="2" max="2" width="41.296875" style="192" bestFit="1" customWidth="1"/>
    <col min="3" max="3" width="15.59765625" style="194" bestFit="1" customWidth="1"/>
    <col min="4" max="4" width="12.296875" style="194" bestFit="1" customWidth="1"/>
    <col min="5" max="5" width="15.59765625" style="194" bestFit="1" customWidth="1"/>
    <col min="6" max="6" width="10.69921875" style="195" bestFit="1" customWidth="1"/>
    <col min="7" max="7" width="12.09765625" style="191" customWidth="1"/>
    <col min="8" max="8" width="3.09765625" style="192" customWidth="1"/>
    <col min="9" max="255" width="8.8984375" style="192"/>
    <col min="256" max="256" width="4.3984375" style="192" customWidth="1"/>
    <col min="257" max="257" width="32.59765625" style="192" customWidth="1"/>
    <col min="258" max="258" width="41.296875" style="192" bestFit="1" customWidth="1"/>
    <col min="259" max="259" width="15.59765625" style="192" bestFit="1" customWidth="1"/>
    <col min="260" max="260" width="12.296875" style="192" bestFit="1" customWidth="1"/>
    <col min="261" max="261" width="15.59765625" style="192" bestFit="1" customWidth="1"/>
    <col min="262" max="262" width="10.69921875" style="192" bestFit="1" customWidth="1"/>
    <col min="263" max="263" width="12.09765625" style="192" customWidth="1"/>
    <col min="264" max="264" width="3.09765625" style="192" customWidth="1"/>
    <col min="265" max="511" width="8.8984375" style="192"/>
    <col min="512" max="512" width="4.3984375" style="192" customWidth="1"/>
    <col min="513" max="513" width="32.59765625" style="192" customWidth="1"/>
    <col min="514" max="514" width="41.296875" style="192" bestFit="1" customWidth="1"/>
    <col min="515" max="515" width="15.59765625" style="192" bestFit="1" customWidth="1"/>
    <col min="516" max="516" width="12.296875" style="192" bestFit="1" customWidth="1"/>
    <col min="517" max="517" width="15.59765625" style="192" bestFit="1" customWidth="1"/>
    <col min="518" max="518" width="10.69921875" style="192" bestFit="1" customWidth="1"/>
    <col min="519" max="519" width="12.09765625" style="192" customWidth="1"/>
    <col min="520" max="520" width="3.09765625" style="192" customWidth="1"/>
    <col min="521" max="767" width="8.8984375" style="192"/>
    <col min="768" max="768" width="4.3984375" style="192" customWidth="1"/>
    <col min="769" max="769" width="32.59765625" style="192" customWidth="1"/>
    <col min="770" max="770" width="41.296875" style="192" bestFit="1" customWidth="1"/>
    <col min="771" max="771" width="15.59765625" style="192" bestFit="1" customWidth="1"/>
    <col min="772" max="772" width="12.296875" style="192" bestFit="1" customWidth="1"/>
    <col min="773" max="773" width="15.59765625" style="192" bestFit="1" customWidth="1"/>
    <col min="774" max="774" width="10.69921875" style="192" bestFit="1" customWidth="1"/>
    <col min="775" max="775" width="12.09765625" style="192" customWidth="1"/>
    <col min="776" max="776" width="3.09765625" style="192" customWidth="1"/>
    <col min="777" max="1023" width="8.8984375" style="192"/>
    <col min="1024" max="1024" width="4.3984375" style="192" customWidth="1"/>
    <col min="1025" max="1025" width="32.59765625" style="192" customWidth="1"/>
    <col min="1026" max="1026" width="41.296875" style="192" bestFit="1" customWidth="1"/>
    <col min="1027" max="1027" width="15.59765625" style="192" bestFit="1" customWidth="1"/>
    <col min="1028" max="1028" width="12.296875" style="192" bestFit="1" customWidth="1"/>
    <col min="1029" max="1029" width="15.59765625" style="192" bestFit="1" customWidth="1"/>
    <col min="1030" max="1030" width="10.69921875" style="192" bestFit="1" customWidth="1"/>
    <col min="1031" max="1031" width="12.09765625" style="192" customWidth="1"/>
    <col min="1032" max="1032" width="3.09765625" style="192" customWidth="1"/>
    <col min="1033" max="1279" width="8.8984375" style="192"/>
    <col min="1280" max="1280" width="4.3984375" style="192" customWidth="1"/>
    <col min="1281" max="1281" width="32.59765625" style="192" customWidth="1"/>
    <col min="1282" max="1282" width="41.296875" style="192" bestFit="1" customWidth="1"/>
    <col min="1283" max="1283" width="15.59765625" style="192" bestFit="1" customWidth="1"/>
    <col min="1284" max="1284" width="12.296875" style="192" bestFit="1" customWidth="1"/>
    <col min="1285" max="1285" width="15.59765625" style="192" bestFit="1" customWidth="1"/>
    <col min="1286" max="1286" width="10.69921875" style="192" bestFit="1" customWidth="1"/>
    <col min="1287" max="1287" width="12.09765625" style="192" customWidth="1"/>
    <col min="1288" max="1288" width="3.09765625" style="192" customWidth="1"/>
    <col min="1289" max="1535" width="8.8984375" style="192"/>
    <col min="1536" max="1536" width="4.3984375" style="192" customWidth="1"/>
    <col min="1537" max="1537" width="32.59765625" style="192" customWidth="1"/>
    <col min="1538" max="1538" width="41.296875" style="192" bestFit="1" customWidth="1"/>
    <col min="1539" max="1539" width="15.59765625" style="192" bestFit="1" customWidth="1"/>
    <col min="1540" max="1540" width="12.296875" style="192" bestFit="1" customWidth="1"/>
    <col min="1541" max="1541" width="15.59765625" style="192" bestFit="1" customWidth="1"/>
    <col min="1542" max="1542" width="10.69921875" style="192" bestFit="1" customWidth="1"/>
    <col min="1543" max="1543" width="12.09765625" style="192" customWidth="1"/>
    <col min="1544" max="1544" width="3.09765625" style="192" customWidth="1"/>
    <col min="1545" max="1791" width="8.8984375" style="192"/>
    <col min="1792" max="1792" width="4.3984375" style="192" customWidth="1"/>
    <col min="1793" max="1793" width="32.59765625" style="192" customWidth="1"/>
    <col min="1794" max="1794" width="41.296875" style="192" bestFit="1" customWidth="1"/>
    <col min="1795" max="1795" width="15.59765625" style="192" bestFit="1" customWidth="1"/>
    <col min="1796" max="1796" width="12.296875" style="192" bestFit="1" customWidth="1"/>
    <col min="1797" max="1797" width="15.59765625" style="192" bestFit="1" customWidth="1"/>
    <col min="1798" max="1798" width="10.69921875" style="192" bestFit="1" customWidth="1"/>
    <col min="1799" max="1799" width="12.09765625" style="192" customWidth="1"/>
    <col min="1800" max="1800" width="3.09765625" style="192" customWidth="1"/>
    <col min="1801" max="2047" width="8.8984375" style="192"/>
    <col min="2048" max="2048" width="4.3984375" style="192" customWidth="1"/>
    <col min="2049" max="2049" width="32.59765625" style="192" customWidth="1"/>
    <col min="2050" max="2050" width="41.296875" style="192" bestFit="1" customWidth="1"/>
    <col min="2051" max="2051" width="15.59765625" style="192" bestFit="1" customWidth="1"/>
    <col min="2052" max="2052" width="12.296875" style="192" bestFit="1" customWidth="1"/>
    <col min="2053" max="2053" width="15.59765625" style="192" bestFit="1" customWidth="1"/>
    <col min="2054" max="2054" width="10.69921875" style="192" bestFit="1" customWidth="1"/>
    <col min="2055" max="2055" width="12.09765625" style="192" customWidth="1"/>
    <col min="2056" max="2056" width="3.09765625" style="192" customWidth="1"/>
    <col min="2057" max="2303" width="8.8984375" style="192"/>
    <col min="2304" max="2304" width="4.3984375" style="192" customWidth="1"/>
    <col min="2305" max="2305" width="32.59765625" style="192" customWidth="1"/>
    <col min="2306" max="2306" width="41.296875" style="192" bestFit="1" customWidth="1"/>
    <col min="2307" max="2307" width="15.59765625" style="192" bestFit="1" customWidth="1"/>
    <col min="2308" max="2308" width="12.296875" style="192" bestFit="1" customWidth="1"/>
    <col min="2309" max="2309" width="15.59765625" style="192" bestFit="1" customWidth="1"/>
    <col min="2310" max="2310" width="10.69921875" style="192" bestFit="1" customWidth="1"/>
    <col min="2311" max="2311" width="12.09765625" style="192" customWidth="1"/>
    <col min="2312" max="2312" width="3.09765625" style="192" customWidth="1"/>
    <col min="2313" max="2559" width="8.8984375" style="192"/>
    <col min="2560" max="2560" width="4.3984375" style="192" customWidth="1"/>
    <col min="2561" max="2561" width="32.59765625" style="192" customWidth="1"/>
    <col min="2562" max="2562" width="41.296875" style="192" bestFit="1" customWidth="1"/>
    <col min="2563" max="2563" width="15.59765625" style="192" bestFit="1" customWidth="1"/>
    <col min="2564" max="2564" width="12.296875" style="192" bestFit="1" customWidth="1"/>
    <col min="2565" max="2565" width="15.59765625" style="192" bestFit="1" customWidth="1"/>
    <col min="2566" max="2566" width="10.69921875" style="192" bestFit="1" customWidth="1"/>
    <col min="2567" max="2567" width="12.09765625" style="192" customWidth="1"/>
    <col min="2568" max="2568" width="3.09765625" style="192" customWidth="1"/>
    <col min="2569" max="2815" width="8.8984375" style="192"/>
    <col min="2816" max="2816" width="4.3984375" style="192" customWidth="1"/>
    <col min="2817" max="2817" width="32.59765625" style="192" customWidth="1"/>
    <col min="2818" max="2818" width="41.296875" style="192" bestFit="1" customWidth="1"/>
    <col min="2819" max="2819" width="15.59765625" style="192" bestFit="1" customWidth="1"/>
    <col min="2820" max="2820" width="12.296875" style="192" bestFit="1" customWidth="1"/>
    <col min="2821" max="2821" width="15.59765625" style="192" bestFit="1" customWidth="1"/>
    <col min="2822" max="2822" width="10.69921875" style="192" bestFit="1" customWidth="1"/>
    <col min="2823" max="2823" width="12.09765625" style="192" customWidth="1"/>
    <col min="2824" max="2824" width="3.09765625" style="192" customWidth="1"/>
    <col min="2825" max="3071" width="8.8984375" style="192"/>
    <col min="3072" max="3072" width="4.3984375" style="192" customWidth="1"/>
    <col min="3073" max="3073" width="32.59765625" style="192" customWidth="1"/>
    <col min="3074" max="3074" width="41.296875" style="192" bestFit="1" customWidth="1"/>
    <col min="3075" max="3075" width="15.59765625" style="192" bestFit="1" customWidth="1"/>
    <col min="3076" max="3076" width="12.296875" style="192" bestFit="1" customWidth="1"/>
    <col min="3077" max="3077" width="15.59765625" style="192" bestFit="1" customWidth="1"/>
    <col min="3078" max="3078" width="10.69921875" style="192" bestFit="1" customWidth="1"/>
    <col min="3079" max="3079" width="12.09765625" style="192" customWidth="1"/>
    <col min="3080" max="3080" width="3.09765625" style="192" customWidth="1"/>
    <col min="3081" max="3327" width="8.8984375" style="192"/>
    <col min="3328" max="3328" width="4.3984375" style="192" customWidth="1"/>
    <col min="3329" max="3329" width="32.59765625" style="192" customWidth="1"/>
    <col min="3330" max="3330" width="41.296875" style="192" bestFit="1" customWidth="1"/>
    <col min="3331" max="3331" width="15.59765625" style="192" bestFit="1" customWidth="1"/>
    <col min="3332" max="3332" width="12.296875" style="192" bestFit="1" customWidth="1"/>
    <col min="3333" max="3333" width="15.59765625" style="192" bestFit="1" customWidth="1"/>
    <col min="3334" max="3334" width="10.69921875" style="192" bestFit="1" customWidth="1"/>
    <col min="3335" max="3335" width="12.09765625" style="192" customWidth="1"/>
    <col min="3336" max="3336" width="3.09765625" style="192" customWidth="1"/>
    <col min="3337" max="3583" width="8.8984375" style="192"/>
    <col min="3584" max="3584" width="4.3984375" style="192" customWidth="1"/>
    <col min="3585" max="3585" width="32.59765625" style="192" customWidth="1"/>
    <col min="3586" max="3586" width="41.296875" style="192" bestFit="1" customWidth="1"/>
    <col min="3587" max="3587" width="15.59765625" style="192" bestFit="1" customWidth="1"/>
    <col min="3588" max="3588" width="12.296875" style="192" bestFit="1" customWidth="1"/>
    <col min="3589" max="3589" width="15.59765625" style="192" bestFit="1" customWidth="1"/>
    <col min="3590" max="3590" width="10.69921875" style="192" bestFit="1" customWidth="1"/>
    <col min="3591" max="3591" width="12.09765625" style="192" customWidth="1"/>
    <col min="3592" max="3592" width="3.09765625" style="192" customWidth="1"/>
    <col min="3593" max="3839" width="8.8984375" style="192"/>
    <col min="3840" max="3840" width="4.3984375" style="192" customWidth="1"/>
    <col min="3841" max="3841" width="32.59765625" style="192" customWidth="1"/>
    <col min="3842" max="3842" width="41.296875" style="192" bestFit="1" customWidth="1"/>
    <col min="3843" max="3843" width="15.59765625" style="192" bestFit="1" customWidth="1"/>
    <col min="3844" max="3844" width="12.296875" style="192" bestFit="1" customWidth="1"/>
    <col min="3845" max="3845" width="15.59765625" style="192" bestFit="1" customWidth="1"/>
    <col min="3846" max="3846" width="10.69921875" style="192" bestFit="1" customWidth="1"/>
    <col min="3847" max="3847" width="12.09765625" style="192" customWidth="1"/>
    <col min="3848" max="3848" width="3.09765625" style="192" customWidth="1"/>
    <col min="3849" max="4095" width="8.8984375" style="192"/>
    <col min="4096" max="4096" width="4.3984375" style="192" customWidth="1"/>
    <col min="4097" max="4097" width="32.59765625" style="192" customWidth="1"/>
    <col min="4098" max="4098" width="41.296875" style="192" bestFit="1" customWidth="1"/>
    <col min="4099" max="4099" width="15.59765625" style="192" bestFit="1" customWidth="1"/>
    <col min="4100" max="4100" width="12.296875" style="192" bestFit="1" customWidth="1"/>
    <col min="4101" max="4101" width="15.59765625" style="192" bestFit="1" customWidth="1"/>
    <col min="4102" max="4102" width="10.69921875" style="192" bestFit="1" customWidth="1"/>
    <col min="4103" max="4103" width="12.09765625" style="192" customWidth="1"/>
    <col min="4104" max="4104" width="3.09765625" style="192" customWidth="1"/>
    <col min="4105" max="4351" width="8.8984375" style="192"/>
    <col min="4352" max="4352" width="4.3984375" style="192" customWidth="1"/>
    <col min="4353" max="4353" width="32.59765625" style="192" customWidth="1"/>
    <col min="4354" max="4354" width="41.296875" style="192" bestFit="1" customWidth="1"/>
    <col min="4355" max="4355" width="15.59765625" style="192" bestFit="1" customWidth="1"/>
    <col min="4356" max="4356" width="12.296875" style="192" bestFit="1" customWidth="1"/>
    <col min="4357" max="4357" width="15.59765625" style="192" bestFit="1" customWidth="1"/>
    <col min="4358" max="4358" width="10.69921875" style="192" bestFit="1" customWidth="1"/>
    <col min="4359" max="4359" width="12.09765625" style="192" customWidth="1"/>
    <col min="4360" max="4360" width="3.09765625" style="192" customWidth="1"/>
    <col min="4361" max="4607" width="8.8984375" style="192"/>
    <col min="4608" max="4608" width="4.3984375" style="192" customWidth="1"/>
    <col min="4609" max="4609" width="32.59765625" style="192" customWidth="1"/>
    <col min="4610" max="4610" width="41.296875" style="192" bestFit="1" customWidth="1"/>
    <col min="4611" max="4611" width="15.59765625" style="192" bestFit="1" customWidth="1"/>
    <col min="4612" max="4612" width="12.296875" style="192" bestFit="1" customWidth="1"/>
    <col min="4613" max="4613" width="15.59765625" style="192" bestFit="1" customWidth="1"/>
    <col min="4614" max="4614" width="10.69921875" style="192" bestFit="1" customWidth="1"/>
    <col min="4615" max="4615" width="12.09765625" style="192" customWidth="1"/>
    <col min="4616" max="4616" width="3.09765625" style="192" customWidth="1"/>
    <col min="4617" max="4863" width="8.8984375" style="192"/>
    <col min="4864" max="4864" width="4.3984375" style="192" customWidth="1"/>
    <col min="4865" max="4865" width="32.59765625" style="192" customWidth="1"/>
    <col min="4866" max="4866" width="41.296875" style="192" bestFit="1" customWidth="1"/>
    <col min="4867" max="4867" width="15.59765625" style="192" bestFit="1" customWidth="1"/>
    <col min="4868" max="4868" width="12.296875" style="192" bestFit="1" customWidth="1"/>
    <col min="4869" max="4869" width="15.59765625" style="192" bestFit="1" customWidth="1"/>
    <col min="4870" max="4870" width="10.69921875" style="192" bestFit="1" customWidth="1"/>
    <col min="4871" max="4871" width="12.09765625" style="192" customWidth="1"/>
    <col min="4872" max="4872" width="3.09765625" style="192" customWidth="1"/>
    <col min="4873" max="5119" width="8.8984375" style="192"/>
    <col min="5120" max="5120" width="4.3984375" style="192" customWidth="1"/>
    <col min="5121" max="5121" width="32.59765625" style="192" customWidth="1"/>
    <col min="5122" max="5122" width="41.296875" style="192" bestFit="1" customWidth="1"/>
    <col min="5123" max="5123" width="15.59765625" style="192" bestFit="1" customWidth="1"/>
    <col min="5124" max="5124" width="12.296875" style="192" bestFit="1" customWidth="1"/>
    <col min="5125" max="5125" width="15.59765625" style="192" bestFit="1" customWidth="1"/>
    <col min="5126" max="5126" width="10.69921875" style="192" bestFit="1" customWidth="1"/>
    <col min="5127" max="5127" width="12.09765625" style="192" customWidth="1"/>
    <col min="5128" max="5128" width="3.09765625" style="192" customWidth="1"/>
    <col min="5129" max="5375" width="8.8984375" style="192"/>
    <col min="5376" max="5376" width="4.3984375" style="192" customWidth="1"/>
    <col min="5377" max="5377" width="32.59765625" style="192" customWidth="1"/>
    <col min="5378" max="5378" width="41.296875" style="192" bestFit="1" customWidth="1"/>
    <col min="5379" max="5379" width="15.59765625" style="192" bestFit="1" customWidth="1"/>
    <col min="5380" max="5380" width="12.296875" style="192" bestFit="1" customWidth="1"/>
    <col min="5381" max="5381" width="15.59765625" style="192" bestFit="1" customWidth="1"/>
    <col min="5382" max="5382" width="10.69921875" style="192" bestFit="1" customWidth="1"/>
    <col min="5383" max="5383" width="12.09765625" style="192" customWidth="1"/>
    <col min="5384" max="5384" width="3.09765625" style="192" customWidth="1"/>
    <col min="5385" max="5631" width="8.8984375" style="192"/>
    <col min="5632" max="5632" width="4.3984375" style="192" customWidth="1"/>
    <col min="5633" max="5633" width="32.59765625" style="192" customWidth="1"/>
    <col min="5634" max="5634" width="41.296875" style="192" bestFit="1" customWidth="1"/>
    <col min="5635" max="5635" width="15.59765625" style="192" bestFit="1" customWidth="1"/>
    <col min="5636" max="5636" width="12.296875" style="192" bestFit="1" customWidth="1"/>
    <col min="5637" max="5637" width="15.59765625" style="192" bestFit="1" customWidth="1"/>
    <col min="5638" max="5638" width="10.69921875" style="192" bestFit="1" customWidth="1"/>
    <col min="5639" max="5639" width="12.09765625" style="192" customWidth="1"/>
    <col min="5640" max="5640" width="3.09765625" style="192" customWidth="1"/>
    <col min="5641" max="5887" width="8.8984375" style="192"/>
    <col min="5888" max="5888" width="4.3984375" style="192" customWidth="1"/>
    <col min="5889" max="5889" width="32.59765625" style="192" customWidth="1"/>
    <col min="5890" max="5890" width="41.296875" style="192" bestFit="1" customWidth="1"/>
    <col min="5891" max="5891" width="15.59765625" style="192" bestFit="1" customWidth="1"/>
    <col min="5892" max="5892" width="12.296875" style="192" bestFit="1" customWidth="1"/>
    <col min="5893" max="5893" width="15.59765625" style="192" bestFit="1" customWidth="1"/>
    <col min="5894" max="5894" width="10.69921875" style="192" bestFit="1" customWidth="1"/>
    <col min="5895" max="5895" width="12.09765625" style="192" customWidth="1"/>
    <col min="5896" max="5896" width="3.09765625" style="192" customWidth="1"/>
    <col min="5897" max="6143" width="8.8984375" style="192"/>
    <col min="6144" max="6144" width="4.3984375" style="192" customWidth="1"/>
    <col min="6145" max="6145" width="32.59765625" style="192" customWidth="1"/>
    <col min="6146" max="6146" width="41.296875" style="192" bestFit="1" customWidth="1"/>
    <col min="6147" max="6147" width="15.59765625" style="192" bestFit="1" customWidth="1"/>
    <col min="6148" max="6148" width="12.296875" style="192" bestFit="1" customWidth="1"/>
    <col min="6149" max="6149" width="15.59765625" style="192" bestFit="1" customWidth="1"/>
    <col min="6150" max="6150" width="10.69921875" style="192" bestFit="1" customWidth="1"/>
    <col min="6151" max="6151" width="12.09765625" style="192" customWidth="1"/>
    <col min="6152" max="6152" width="3.09765625" style="192" customWidth="1"/>
    <col min="6153" max="6399" width="8.8984375" style="192"/>
    <col min="6400" max="6400" width="4.3984375" style="192" customWidth="1"/>
    <col min="6401" max="6401" width="32.59765625" style="192" customWidth="1"/>
    <col min="6402" max="6402" width="41.296875" style="192" bestFit="1" customWidth="1"/>
    <col min="6403" max="6403" width="15.59765625" style="192" bestFit="1" customWidth="1"/>
    <col min="6404" max="6404" width="12.296875" style="192" bestFit="1" customWidth="1"/>
    <col min="6405" max="6405" width="15.59765625" style="192" bestFit="1" customWidth="1"/>
    <col min="6406" max="6406" width="10.69921875" style="192" bestFit="1" customWidth="1"/>
    <col min="6407" max="6407" width="12.09765625" style="192" customWidth="1"/>
    <col min="6408" max="6408" width="3.09765625" style="192" customWidth="1"/>
    <col min="6409" max="6655" width="8.8984375" style="192"/>
    <col min="6656" max="6656" width="4.3984375" style="192" customWidth="1"/>
    <col min="6657" max="6657" width="32.59765625" style="192" customWidth="1"/>
    <col min="6658" max="6658" width="41.296875" style="192" bestFit="1" customWidth="1"/>
    <col min="6659" max="6659" width="15.59765625" style="192" bestFit="1" customWidth="1"/>
    <col min="6660" max="6660" width="12.296875" style="192" bestFit="1" customWidth="1"/>
    <col min="6661" max="6661" width="15.59765625" style="192" bestFit="1" customWidth="1"/>
    <col min="6662" max="6662" width="10.69921875" style="192" bestFit="1" customWidth="1"/>
    <col min="6663" max="6663" width="12.09765625" style="192" customWidth="1"/>
    <col min="6664" max="6664" width="3.09765625" style="192" customWidth="1"/>
    <col min="6665" max="6911" width="8.8984375" style="192"/>
    <col min="6912" max="6912" width="4.3984375" style="192" customWidth="1"/>
    <col min="6913" max="6913" width="32.59765625" style="192" customWidth="1"/>
    <col min="6914" max="6914" width="41.296875" style="192" bestFit="1" customWidth="1"/>
    <col min="6915" max="6915" width="15.59765625" style="192" bestFit="1" customWidth="1"/>
    <col min="6916" max="6916" width="12.296875" style="192" bestFit="1" customWidth="1"/>
    <col min="6917" max="6917" width="15.59765625" style="192" bestFit="1" customWidth="1"/>
    <col min="6918" max="6918" width="10.69921875" style="192" bestFit="1" customWidth="1"/>
    <col min="6919" max="6919" width="12.09765625" style="192" customWidth="1"/>
    <col min="6920" max="6920" width="3.09765625" style="192" customWidth="1"/>
    <col min="6921" max="7167" width="8.8984375" style="192"/>
    <col min="7168" max="7168" width="4.3984375" style="192" customWidth="1"/>
    <col min="7169" max="7169" width="32.59765625" style="192" customWidth="1"/>
    <col min="7170" max="7170" width="41.296875" style="192" bestFit="1" customWidth="1"/>
    <col min="7171" max="7171" width="15.59765625" style="192" bestFit="1" customWidth="1"/>
    <col min="7172" max="7172" width="12.296875" style="192" bestFit="1" customWidth="1"/>
    <col min="7173" max="7173" width="15.59765625" style="192" bestFit="1" customWidth="1"/>
    <col min="7174" max="7174" width="10.69921875" style="192" bestFit="1" customWidth="1"/>
    <col min="7175" max="7175" width="12.09765625" style="192" customWidth="1"/>
    <col min="7176" max="7176" width="3.09765625" style="192" customWidth="1"/>
    <col min="7177" max="7423" width="8.8984375" style="192"/>
    <col min="7424" max="7424" width="4.3984375" style="192" customWidth="1"/>
    <col min="7425" max="7425" width="32.59765625" style="192" customWidth="1"/>
    <col min="7426" max="7426" width="41.296875" style="192" bestFit="1" customWidth="1"/>
    <col min="7427" max="7427" width="15.59765625" style="192" bestFit="1" customWidth="1"/>
    <col min="7428" max="7428" width="12.296875" style="192" bestFit="1" customWidth="1"/>
    <col min="7429" max="7429" width="15.59765625" style="192" bestFit="1" customWidth="1"/>
    <col min="7430" max="7430" width="10.69921875" style="192" bestFit="1" customWidth="1"/>
    <col min="7431" max="7431" width="12.09765625" style="192" customWidth="1"/>
    <col min="7432" max="7432" width="3.09765625" style="192" customWidth="1"/>
    <col min="7433" max="7679" width="8.8984375" style="192"/>
    <col min="7680" max="7680" width="4.3984375" style="192" customWidth="1"/>
    <col min="7681" max="7681" width="32.59765625" style="192" customWidth="1"/>
    <col min="7682" max="7682" width="41.296875" style="192" bestFit="1" customWidth="1"/>
    <col min="7683" max="7683" width="15.59765625" style="192" bestFit="1" customWidth="1"/>
    <col min="7684" max="7684" width="12.296875" style="192" bestFit="1" customWidth="1"/>
    <col min="7685" max="7685" width="15.59765625" style="192" bestFit="1" customWidth="1"/>
    <col min="7686" max="7686" width="10.69921875" style="192" bestFit="1" customWidth="1"/>
    <col min="7687" max="7687" width="12.09765625" style="192" customWidth="1"/>
    <col min="7688" max="7688" width="3.09765625" style="192" customWidth="1"/>
    <col min="7689" max="7935" width="8.8984375" style="192"/>
    <col min="7936" max="7936" width="4.3984375" style="192" customWidth="1"/>
    <col min="7937" max="7937" width="32.59765625" style="192" customWidth="1"/>
    <col min="7938" max="7938" width="41.296875" style="192" bestFit="1" customWidth="1"/>
    <col min="7939" max="7939" width="15.59765625" style="192" bestFit="1" customWidth="1"/>
    <col min="7940" max="7940" width="12.296875" style="192" bestFit="1" customWidth="1"/>
    <col min="7941" max="7941" width="15.59765625" style="192" bestFit="1" customWidth="1"/>
    <col min="7942" max="7942" width="10.69921875" style="192" bestFit="1" customWidth="1"/>
    <col min="7943" max="7943" width="12.09765625" style="192" customWidth="1"/>
    <col min="7944" max="7944" width="3.09765625" style="192" customWidth="1"/>
    <col min="7945" max="8191" width="8.8984375" style="192"/>
    <col min="8192" max="8192" width="4.3984375" style="192" customWidth="1"/>
    <col min="8193" max="8193" width="32.59765625" style="192" customWidth="1"/>
    <col min="8194" max="8194" width="41.296875" style="192" bestFit="1" customWidth="1"/>
    <col min="8195" max="8195" width="15.59765625" style="192" bestFit="1" customWidth="1"/>
    <col min="8196" max="8196" width="12.296875" style="192" bestFit="1" customWidth="1"/>
    <col min="8197" max="8197" width="15.59765625" style="192" bestFit="1" customWidth="1"/>
    <col min="8198" max="8198" width="10.69921875" style="192" bestFit="1" customWidth="1"/>
    <col min="8199" max="8199" width="12.09765625" style="192" customWidth="1"/>
    <col min="8200" max="8200" width="3.09765625" style="192" customWidth="1"/>
    <col min="8201" max="8447" width="8.8984375" style="192"/>
    <col min="8448" max="8448" width="4.3984375" style="192" customWidth="1"/>
    <col min="8449" max="8449" width="32.59765625" style="192" customWidth="1"/>
    <col min="8450" max="8450" width="41.296875" style="192" bestFit="1" customWidth="1"/>
    <col min="8451" max="8451" width="15.59765625" style="192" bestFit="1" customWidth="1"/>
    <col min="8452" max="8452" width="12.296875" style="192" bestFit="1" customWidth="1"/>
    <col min="8453" max="8453" width="15.59765625" style="192" bestFit="1" customWidth="1"/>
    <col min="8454" max="8454" width="10.69921875" style="192" bestFit="1" customWidth="1"/>
    <col min="8455" max="8455" width="12.09765625" style="192" customWidth="1"/>
    <col min="8456" max="8456" width="3.09765625" style="192" customWidth="1"/>
    <col min="8457" max="8703" width="8.8984375" style="192"/>
    <col min="8704" max="8704" width="4.3984375" style="192" customWidth="1"/>
    <col min="8705" max="8705" width="32.59765625" style="192" customWidth="1"/>
    <col min="8706" max="8706" width="41.296875" style="192" bestFit="1" customWidth="1"/>
    <col min="8707" max="8707" width="15.59765625" style="192" bestFit="1" customWidth="1"/>
    <col min="8708" max="8708" width="12.296875" style="192" bestFit="1" customWidth="1"/>
    <col min="8709" max="8709" width="15.59765625" style="192" bestFit="1" customWidth="1"/>
    <col min="8710" max="8710" width="10.69921875" style="192" bestFit="1" customWidth="1"/>
    <col min="8711" max="8711" width="12.09765625" style="192" customWidth="1"/>
    <col min="8712" max="8712" width="3.09765625" style="192" customWidth="1"/>
    <col min="8713" max="8959" width="8.8984375" style="192"/>
    <col min="8960" max="8960" width="4.3984375" style="192" customWidth="1"/>
    <col min="8961" max="8961" width="32.59765625" style="192" customWidth="1"/>
    <col min="8962" max="8962" width="41.296875" style="192" bestFit="1" customWidth="1"/>
    <col min="8963" max="8963" width="15.59765625" style="192" bestFit="1" customWidth="1"/>
    <col min="8964" max="8964" width="12.296875" style="192" bestFit="1" customWidth="1"/>
    <col min="8965" max="8965" width="15.59765625" style="192" bestFit="1" customWidth="1"/>
    <col min="8966" max="8966" width="10.69921875" style="192" bestFit="1" customWidth="1"/>
    <col min="8967" max="8967" width="12.09765625" style="192" customWidth="1"/>
    <col min="8968" max="8968" width="3.09765625" style="192" customWidth="1"/>
    <col min="8969" max="9215" width="8.8984375" style="192"/>
    <col min="9216" max="9216" width="4.3984375" style="192" customWidth="1"/>
    <col min="9217" max="9217" width="32.59765625" style="192" customWidth="1"/>
    <col min="9218" max="9218" width="41.296875" style="192" bestFit="1" customWidth="1"/>
    <col min="9219" max="9219" width="15.59765625" style="192" bestFit="1" customWidth="1"/>
    <col min="9220" max="9220" width="12.296875" style="192" bestFit="1" customWidth="1"/>
    <col min="9221" max="9221" width="15.59765625" style="192" bestFit="1" customWidth="1"/>
    <col min="9222" max="9222" width="10.69921875" style="192" bestFit="1" customWidth="1"/>
    <col min="9223" max="9223" width="12.09765625" style="192" customWidth="1"/>
    <col min="9224" max="9224" width="3.09765625" style="192" customWidth="1"/>
    <col min="9225" max="9471" width="8.8984375" style="192"/>
    <col min="9472" max="9472" width="4.3984375" style="192" customWidth="1"/>
    <col min="9473" max="9473" width="32.59765625" style="192" customWidth="1"/>
    <col min="9474" max="9474" width="41.296875" style="192" bestFit="1" customWidth="1"/>
    <col min="9475" max="9475" width="15.59765625" style="192" bestFit="1" customWidth="1"/>
    <col min="9476" max="9476" width="12.296875" style="192" bestFit="1" customWidth="1"/>
    <col min="9477" max="9477" width="15.59765625" style="192" bestFit="1" customWidth="1"/>
    <col min="9478" max="9478" width="10.69921875" style="192" bestFit="1" customWidth="1"/>
    <col min="9479" max="9479" width="12.09765625" style="192" customWidth="1"/>
    <col min="9480" max="9480" width="3.09765625" style="192" customWidth="1"/>
    <col min="9481" max="9727" width="8.8984375" style="192"/>
    <col min="9728" max="9728" width="4.3984375" style="192" customWidth="1"/>
    <col min="9729" max="9729" width="32.59765625" style="192" customWidth="1"/>
    <col min="9730" max="9730" width="41.296875" style="192" bestFit="1" customWidth="1"/>
    <col min="9731" max="9731" width="15.59765625" style="192" bestFit="1" customWidth="1"/>
    <col min="9732" max="9732" width="12.296875" style="192" bestFit="1" customWidth="1"/>
    <col min="9733" max="9733" width="15.59765625" style="192" bestFit="1" customWidth="1"/>
    <col min="9734" max="9734" width="10.69921875" style="192" bestFit="1" customWidth="1"/>
    <col min="9735" max="9735" width="12.09765625" style="192" customWidth="1"/>
    <col min="9736" max="9736" width="3.09765625" style="192" customWidth="1"/>
    <col min="9737" max="9983" width="8.8984375" style="192"/>
    <col min="9984" max="9984" width="4.3984375" style="192" customWidth="1"/>
    <col min="9985" max="9985" width="32.59765625" style="192" customWidth="1"/>
    <col min="9986" max="9986" width="41.296875" style="192" bestFit="1" customWidth="1"/>
    <col min="9987" max="9987" width="15.59765625" style="192" bestFit="1" customWidth="1"/>
    <col min="9988" max="9988" width="12.296875" style="192" bestFit="1" customWidth="1"/>
    <col min="9989" max="9989" width="15.59765625" style="192" bestFit="1" customWidth="1"/>
    <col min="9990" max="9990" width="10.69921875" style="192" bestFit="1" customWidth="1"/>
    <col min="9991" max="9991" width="12.09765625" style="192" customWidth="1"/>
    <col min="9992" max="9992" width="3.09765625" style="192" customWidth="1"/>
    <col min="9993" max="10239" width="8.8984375" style="192"/>
    <col min="10240" max="10240" width="4.3984375" style="192" customWidth="1"/>
    <col min="10241" max="10241" width="32.59765625" style="192" customWidth="1"/>
    <col min="10242" max="10242" width="41.296875" style="192" bestFit="1" customWidth="1"/>
    <col min="10243" max="10243" width="15.59765625" style="192" bestFit="1" customWidth="1"/>
    <col min="10244" max="10244" width="12.296875" style="192" bestFit="1" customWidth="1"/>
    <col min="10245" max="10245" width="15.59765625" style="192" bestFit="1" customWidth="1"/>
    <col min="10246" max="10246" width="10.69921875" style="192" bestFit="1" customWidth="1"/>
    <col min="10247" max="10247" width="12.09765625" style="192" customWidth="1"/>
    <col min="10248" max="10248" width="3.09765625" style="192" customWidth="1"/>
    <col min="10249" max="10495" width="8.8984375" style="192"/>
    <col min="10496" max="10496" width="4.3984375" style="192" customWidth="1"/>
    <col min="10497" max="10497" width="32.59765625" style="192" customWidth="1"/>
    <col min="10498" max="10498" width="41.296875" style="192" bestFit="1" customWidth="1"/>
    <col min="10499" max="10499" width="15.59765625" style="192" bestFit="1" customWidth="1"/>
    <col min="10500" max="10500" width="12.296875" style="192" bestFit="1" customWidth="1"/>
    <col min="10501" max="10501" width="15.59765625" style="192" bestFit="1" customWidth="1"/>
    <col min="10502" max="10502" width="10.69921875" style="192" bestFit="1" customWidth="1"/>
    <col min="10503" max="10503" width="12.09765625" style="192" customWidth="1"/>
    <col min="10504" max="10504" width="3.09765625" style="192" customWidth="1"/>
    <col min="10505" max="10751" width="8.8984375" style="192"/>
    <col min="10752" max="10752" width="4.3984375" style="192" customWidth="1"/>
    <col min="10753" max="10753" width="32.59765625" style="192" customWidth="1"/>
    <col min="10754" max="10754" width="41.296875" style="192" bestFit="1" customWidth="1"/>
    <col min="10755" max="10755" width="15.59765625" style="192" bestFit="1" customWidth="1"/>
    <col min="10756" max="10756" width="12.296875" style="192" bestFit="1" customWidth="1"/>
    <col min="10757" max="10757" width="15.59765625" style="192" bestFit="1" customWidth="1"/>
    <col min="10758" max="10758" width="10.69921875" style="192" bestFit="1" customWidth="1"/>
    <col min="10759" max="10759" width="12.09765625" style="192" customWidth="1"/>
    <col min="10760" max="10760" width="3.09765625" style="192" customWidth="1"/>
    <col min="10761" max="11007" width="8.8984375" style="192"/>
    <col min="11008" max="11008" width="4.3984375" style="192" customWidth="1"/>
    <col min="11009" max="11009" width="32.59765625" style="192" customWidth="1"/>
    <col min="11010" max="11010" width="41.296875" style="192" bestFit="1" customWidth="1"/>
    <col min="11011" max="11011" width="15.59765625" style="192" bestFit="1" customWidth="1"/>
    <col min="11012" max="11012" width="12.296875" style="192" bestFit="1" customWidth="1"/>
    <col min="11013" max="11013" width="15.59765625" style="192" bestFit="1" customWidth="1"/>
    <col min="11014" max="11014" width="10.69921875" style="192" bestFit="1" customWidth="1"/>
    <col min="11015" max="11015" width="12.09765625" style="192" customWidth="1"/>
    <col min="11016" max="11016" width="3.09765625" style="192" customWidth="1"/>
    <col min="11017" max="11263" width="8.8984375" style="192"/>
    <col min="11264" max="11264" width="4.3984375" style="192" customWidth="1"/>
    <col min="11265" max="11265" width="32.59765625" style="192" customWidth="1"/>
    <col min="11266" max="11266" width="41.296875" style="192" bestFit="1" customWidth="1"/>
    <col min="11267" max="11267" width="15.59765625" style="192" bestFit="1" customWidth="1"/>
    <col min="11268" max="11268" width="12.296875" style="192" bestFit="1" customWidth="1"/>
    <col min="11269" max="11269" width="15.59765625" style="192" bestFit="1" customWidth="1"/>
    <col min="11270" max="11270" width="10.69921875" style="192" bestFit="1" customWidth="1"/>
    <col min="11271" max="11271" width="12.09765625" style="192" customWidth="1"/>
    <col min="11272" max="11272" width="3.09765625" style="192" customWidth="1"/>
    <col min="11273" max="11519" width="8.8984375" style="192"/>
    <col min="11520" max="11520" width="4.3984375" style="192" customWidth="1"/>
    <col min="11521" max="11521" width="32.59765625" style="192" customWidth="1"/>
    <col min="11522" max="11522" width="41.296875" style="192" bestFit="1" customWidth="1"/>
    <col min="11523" max="11523" width="15.59765625" style="192" bestFit="1" customWidth="1"/>
    <col min="11524" max="11524" width="12.296875" style="192" bestFit="1" customWidth="1"/>
    <col min="11525" max="11525" width="15.59765625" style="192" bestFit="1" customWidth="1"/>
    <col min="11526" max="11526" width="10.69921875" style="192" bestFit="1" customWidth="1"/>
    <col min="11527" max="11527" width="12.09765625" style="192" customWidth="1"/>
    <col min="11528" max="11528" width="3.09765625" style="192" customWidth="1"/>
    <col min="11529" max="11775" width="8.8984375" style="192"/>
    <col min="11776" max="11776" width="4.3984375" style="192" customWidth="1"/>
    <col min="11777" max="11777" width="32.59765625" style="192" customWidth="1"/>
    <col min="11778" max="11778" width="41.296875" style="192" bestFit="1" customWidth="1"/>
    <col min="11779" max="11779" width="15.59765625" style="192" bestFit="1" customWidth="1"/>
    <col min="11780" max="11780" width="12.296875" style="192" bestFit="1" customWidth="1"/>
    <col min="11781" max="11781" width="15.59765625" style="192" bestFit="1" customWidth="1"/>
    <col min="11782" max="11782" width="10.69921875" style="192" bestFit="1" customWidth="1"/>
    <col min="11783" max="11783" width="12.09765625" style="192" customWidth="1"/>
    <col min="11784" max="11784" width="3.09765625" style="192" customWidth="1"/>
    <col min="11785" max="12031" width="8.8984375" style="192"/>
    <col min="12032" max="12032" width="4.3984375" style="192" customWidth="1"/>
    <col min="12033" max="12033" width="32.59765625" style="192" customWidth="1"/>
    <col min="12034" max="12034" width="41.296875" style="192" bestFit="1" customWidth="1"/>
    <col min="12035" max="12035" width="15.59765625" style="192" bestFit="1" customWidth="1"/>
    <col min="12036" max="12036" width="12.296875" style="192" bestFit="1" customWidth="1"/>
    <col min="12037" max="12037" width="15.59765625" style="192" bestFit="1" customWidth="1"/>
    <col min="12038" max="12038" width="10.69921875" style="192" bestFit="1" customWidth="1"/>
    <col min="12039" max="12039" width="12.09765625" style="192" customWidth="1"/>
    <col min="12040" max="12040" width="3.09765625" style="192" customWidth="1"/>
    <col min="12041" max="12287" width="8.8984375" style="192"/>
    <col min="12288" max="12288" width="4.3984375" style="192" customWidth="1"/>
    <col min="12289" max="12289" width="32.59765625" style="192" customWidth="1"/>
    <col min="12290" max="12290" width="41.296875" style="192" bestFit="1" customWidth="1"/>
    <col min="12291" max="12291" width="15.59765625" style="192" bestFit="1" customWidth="1"/>
    <col min="12292" max="12292" width="12.296875" style="192" bestFit="1" customWidth="1"/>
    <col min="12293" max="12293" width="15.59765625" style="192" bestFit="1" customWidth="1"/>
    <col min="12294" max="12294" width="10.69921875" style="192" bestFit="1" customWidth="1"/>
    <col min="12295" max="12295" width="12.09765625" style="192" customWidth="1"/>
    <col min="12296" max="12296" width="3.09765625" style="192" customWidth="1"/>
    <col min="12297" max="12543" width="8.8984375" style="192"/>
    <col min="12544" max="12544" width="4.3984375" style="192" customWidth="1"/>
    <col min="12545" max="12545" width="32.59765625" style="192" customWidth="1"/>
    <col min="12546" max="12546" width="41.296875" style="192" bestFit="1" customWidth="1"/>
    <col min="12547" max="12547" width="15.59765625" style="192" bestFit="1" customWidth="1"/>
    <col min="12548" max="12548" width="12.296875" style="192" bestFit="1" customWidth="1"/>
    <col min="12549" max="12549" width="15.59765625" style="192" bestFit="1" customWidth="1"/>
    <col min="12550" max="12550" width="10.69921875" style="192" bestFit="1" customWidth="1"/>
    <col min="12551" max="12551" width="12.09765625" style="192" customWidth="1"/>
    <col min="12552" max="12552" width="3.09765625" style="192" customWidth="1"/>
    <col min="12553" max="12799" width="8.8984375" style="192"/>
    <col min="12800" max="12800" width="4.3984375" style="192" customWidth="1"/>
    <col min="12801" max="12801" width="32.59765625" style="192" customWidth="1"/>
    <col min="12802" max="12802" width="41.296875" style="192" bestFit="1" customWidth="1"/>
    <col min="12803" max="12803" width="15.59765625" style="192" bestFit="1" customWidth="1"/>
    <col min="12804" max="12804" width="12.296875" style="192" bestFit="1" customWidth="1"/>
    <col min="12805" max="12805" width="15.59765625" style="192" bestFit="1" customWidth="1"/>
    <col min="12806" max="12806" width="10.69921875" style="192" bestFit="1" customWidth="1"/>
    <col min="12807" max="12807" width="12.09765625" style="192" customWidth="1"/>
    <col min="12808" max="12808" width="3.09765625" style="192" customWidth="1"/>
    <col min="12809" max="13055" width="8.8984375" style="192"/>
    <col min="13056" max="13056" width="4.3984375" style="192" customWidth="1"/>
    <col min="13057" max="13057" width="32.59765625" style="192" customWidth="1"/>
    <col min="13058" max="13058" width="41.296875" style="192" bestFit="1" customWidth="1"/>
    <col min="13059" max="13059" width="15.59765625" style="192" bestFit="1" customWidth="1"/>
    <col min="13060" max="13060" width="12.296875" style="192" bestFit="1" customWidth="1"/>
    <col min="13061" max="13061" width="15.59765625" style="192" bestFit="1" customWidth="1"/>
    <col min="13062" max="13062" width="10.69921875" style="192" bestFit="1" customWidth="1"/>
    <col min="13063" max="13063" width="12.09765625" style="192" customWidth="1"/>
    <col min="13064" max="13064" width="3.09765625" style="192" customWidth="1"/>
    <col min="13065" max="13311" width="8.8984375" style="192"/>
    <col min="13312" max="13312" width="4.3984375" style="192" customWidth="1"/>
    <col min="13313" max="13313" width="32.59765625" style="192" customWidth="1"/>
    <col min="13314" max="13314" width="41.296875" style="192" bestFit="1" customWidth="1"/>
    <col min="13315" max="13315" width="15.59765625" style="192" bestFit="1" customWidth="1"/>
    <col min="13316" max="13316" width="12.296875" style="192" bestFit="1" customWidth="1"/>
    <col min="13317" max="13317" width="15.59765625" style="192" bestFit="1" customWidth="1"/>
    <col min="13318" max="13318" width="10.69921875" style="192" bestFit="1" customWidth="1"/>
    <col min="13319" max="13319" width="12.09765625" style="192" customWidth="1"/>
    <col min="13320" max="13320" width="3.09765625" style="192" customWidth="1"/>
    <col min="13321" max="13567" width="8.8984375" style="192"/>
    <col min="13568" max="13568" width="4.3984375" style="192" customWidth="1"/>
    <col min="13569" max="13569" width="32.59765625" style="192" customWidth="1"/>
    <col min="13570" max="13570" width="41.296875" style="192" bestFit="1" customWidth="1"/>
    <col min="13571" max="13571" width="15.59765625" style="192" bestFit="1" customWidth="1"/>
    <col min="13572" max="13572" width="12.296875" style="192" bestFit="1" customWidth="1"/>
    <col min="13573" max="13573" width="15.59765625" style="192" bestFit="1" customWidth="1"/>
    <col min="13574" max="13574" width="10.69921875" style="192" bestFit="1" customWidth="1"/>
    <col min="13575" max="13575" width="12.09765625" style="192" customWidth="1"/>
    <col min="13576" max="13576" width="3.09765625" style="192" customWidth="1"/>
    <col min="13577" max="13823" width="8.8984375" style="192"/>
    <col min="13824" max="13824" width="4.3984375" style="192" customWidth="1"/>
    <col min="13825" max="13825" width="32.59765625" style="192" customWidth="1"/>
    <col min="13826" max="13826" width="41.296875" style="192" bestFit="1" customWidth="1"/>
    <col min="13827" max="13827" width="15.59765625" style="192" bestFit="1" customWidth="1"/>
    <col min="13828" max="13828" width="12.296875" style="192" bestFit="1" customWidth="1"/>
    <col min="13829" max="13829" width="15.59765625" style="192" bestFit="1" customWidth="1"/>
    <col min="13830" max="13830" width="10.69921875" style="192" bestFit="1" customWidth="1"/>
    <col min="13831" max="13831" width="12.09765625" style="192" customWidth="1"/>
    <col min="13832" max="13832" width="3.09765625" style="192" customWidth="1"/>
    <col min="13833" max="14079" width="8.8984375" style="192"/>
    <col min="14080" max="14080" width="4.3984375" style="192" customWidth="1"/>
    <col min="14081" max="14081" width="32.59765625" style="192" customWidth="1"/>
    <col min="14082" max="14082" width="41.296875" style="192" bestFit="1" customWidth="1"/>
    <col min="14083" max="14083" width="15.59765625" style="192" bestFit="1" customWidth="1"/>
    <col min="14084" max="14084" width="12.296875" style="192" bestFit="1" customWidth="1"/>
    <col min="14085" max="14085" width="15.59765625" style="192" bestFit="1" customWidth="1"/>
    <col min="14086" max="14086" width="10.69921875" style="192" bestFit="1" customWidth="1"/>
    <col min="14087" max="14087" width="12.09765625" style="192" customWidth="1"/>
    <col min="14088" max="14088" width="3.09765625" style="192" customWidth="1"/>
    <col min="14089" max="14335" width="8.8984375" style="192"/>
    <col min="14336" max="14336" width="4.3984375" style="192" customWidth="1"/>
    <col min="14337" max="14337" width="32.59765625" style="192" customWidth="1"/>
    <col min="14338" max="14338" width="41.296875" style="192" bestFit="1" customWidth="1"/>
    <col min="14339" max="14339" width="15.59765625" style="192" bestFit="1" customWidth="1"/>
    <col min="14340" max="14340" width="12.296875" style="192" bestFit="1" customWidth="1"/>
    <col min="14341" max="14341" width="15.59765625" style="192" bestFit="1" customWidth="1"/>
    <col min="14342" max="14342" width="10.69921875" style="192" bestFit="1" customWidth="1"/>
    <col min="14343" max="14343" width="12.09765625" style="192" customWidth="1"/>
    <col min="14344" max="14344" width="3.09765625" style="192" customWidth="1"/>
    <col min="14345" max="14591" width="8.8984375" style="192"/>
    <col min="14592" max="14592" width="4.3984375" style="192" customWidth="1"/>
    <col min="14593" max="14593" width="32.59765625" style="192" customWidth="1"/>
    <col min="14594" max="14594" width="41.296875" style="192" bestFit="1" customWidth="1"/>
    <col min="14595" max="14595" width="15.59765625" style="192" bestFit="1" customWidth="1"/>
    <col min="14596" max="14596" width="12.296875" style="192" bestFit="1" customWidth="1"/>
    <col min="14597" max="14597" width="15.59765625" style="192" bestFit="1" customWidth="1"/>
    <col min="14598" max="14598" width="10.69921875" style="192" bestFit="1" customWidth="1"/>
    <col min="14599" max="14599" width="12.09765625" style="192" customWidth="1"/>
    <col min="14600" max="14600" width="3.09765625" style="192" customWidth="1"/>
    <col min="14601" max="14847" width="8.8984375" style="192"/>
    <col min="14848" max="14848" width="4.3984375" style="192" customWidth="1"/>
    <col min="14849" max="14849" width="32.59765625" style="192" customWidth="1"/>
    <col min="14850" max="14850" width="41.296875" style="192" bestFit="1" customWidth="1"/>
    <col min="14851" max="14851" width="15.59765625" style="192" bestFit="1" customWidth="1"/>
    <col min="14852" max="14852" width="12.296875" style="192" bestFit="1" customWidth="1"/>
    <col min="14853" max="14853" width="15.59765625" style="192" bestFit="1" customWidth="1"/>
    <col min="14854" max="14854" width="10.69921875" style="192" bestFit="1" customWidth="1"/>
    <col min="14855" max="14855" width="12.09765625" style="192" customWidth="1"/>
    <col min="14856" max="14856" width="3.09765625" style="192" customWidth="1"/>
    <col min="14857" max="15103" width="8.8984375" style="192"/>
    <col min="15104" max="15104" width="4.3984375" style="192" customWidth="1"/>
    <col min="15105" max="15105" width="32.59765625" style="192" customWidth="1"/>
    <col min="15106" max="15106" width="41.296875" style="192" bestFit="1" customWidth="1"/>
    <col min="15107" max="15107" width="15.59765625" style="192" bestFit="1" customWidth="1"/>
    <col min="15108" max="15108" width="12.296875" style="192" bestFit="1" customWidth="1"/>
    <col min="15109" max="15109" width="15.59765625" style="192" bestFit="1" customWidth="1"/>
    <col min="15110" max="15110" width="10.69921875" style="192" bestFit="1" customWidth="1"/>
    <col min="15111" max="15111" width="12.09765625" style="192" customWidth="1"/>
    <col min="15112" max="15112" width="3.09765625" style="192" customWidth="1"/>
    <col min="15113" max="15359" width="8.8984375" style="192"/>
    <col min="15360" max="15360" width="4.3984375" style="192" customWidth="1"/>
    <col min="15361" max="15361" width="32.59765625" style="192" customWidth="1"/>
    <col min="15362" max="15362" width="41.296875" style="192" bestFit="1" customWidth="1"/>
    <col min="15363" max="15363" width="15.59765625" style="192" bestFit="1" customWidth="1"/>
    <col min="15364" max="15364" width="12.296875" style="192" bestFit="1" customWidth="1"/>
    <col min="15365" max="15365" width="15.59765625" style="192" bestFit="1" customWidth="1"/>
    <col min="15366" max="15366" width="10.69921875" style="192" bestFit="1" customWidth="1"/>
    <col min="15367" max="15367" width="12.09765625" style="192" customWidth="1"/>
    <col min="15368" max="15368" width="3.09765625" style="192" customWidth="1"/>
    <col min="15369" max="15615" width="8.8984375" style="192"/>
    <col min="15616" max="15616" width="4.3984375" style="192" customWidth="1"/>
    <col min="15617" max="15617" width="32.59765625" style="192" customWidth="1"/>
    <col min="15618" max="15618" width="41.296875" style="192" bestFit="1" customWidth="1"/>
    <col min="15619" max="15619" width="15.59765625" style="192" bestFit="1" customWidth="1"/>
    <col min="15620" max="15620" width="12.296875" style="192" bestFit="1" customWidth="1"/>
    <col min="15621" max="15621" width="15.59765625" style="192" bestFit="1" customWidth="1"/>
    <col min="15622" max="15622" width="10.69921875" style="192" bestFit="1" customWidth="1"/>
    <col min="15623" max="15623" width="12.09765625" style="192" customWidth="1"/>
    <col min="15624" max="15624" width="3.09765625" style="192" customWidth="1"/>
    <col min="15625" max="15871" width="8.8984375" style="192"/>
    <col min="15872" max="15872" width="4.3984375" style="192" customWidth="1"/>
    <col min="15873" max="15873" width="32.59765625" style="192" customWidth="1"/>
    <col min="15874" max="15874" width="41.296875" style="192" bestFit="1" customWidth="1"/>
    <col min="15875" max="15875" width="15.59765625" style="192" bestFit="1" customWidth="1"/>
    <col min="15876" max="15876" width="12.296875" style="192" bestFit="1" customWidth="1"/>
    <col min="15877" max="15877" width="15.59765625" style="192" bestFit="1" customWidth="1"/>
    <col min="15878" max="15878" width="10.69921875" style="192" bestFit="1" customWidth="1"/>
    <col min="15879" max="15879" width="12.09765625" style="192" customWidth="1"/>
    <col min="15880" max="15880" width="3.09765625" style="192" customWidth="1"/>
    <col min="15881" max="16127" width="8.8984375" style="192"/>
    <col min="16128" max="16128" width="4.3984375" style="192" customWidth="1"/>
    <col min="16129" max="16129" width="32.59765625" style="192" customWidth="1"/>
    <col min="16130" max="16130" width="41.296875" style="192" bestFit="1" customWidth="1"/>
    <col min="16131" max="16131" width="15.59765625" style="192" bestFit="1" customWidth="1"/>
    <col min="16132" max="16132" width="12.296875" style="192" bestFit="1" customWidth="1"/>
    <col min="16133" max="16133" width="15.59765625" style="192" bestFit="1" customWidth="1"/>
    <col min="16134" max="16134" width="10.69921875" style="192" bestFit="1" customWidth="1"/>
    <col min="16135" max="16135" width="12.09765625" style="192" customWidth="1"/>
    <col min="16136" max="16136" width="3.09765625" style="192" customWidth="1"/>
    <col min="16137" max="16384" width="8.8984375" style="192"/>
  </cols>
  <sheetData>
    <row r="1" spans="1:7" ht="18.600000000000001" customHeight="1" x14ac:dyDescent="0.3">
      <c r="A1" s="254" t="s">
        <v>0</v>
      </c>
      <c r="B1" s="254"/>
      <c r="C1" s="254"/>
      <c r="D1" s="254"/>
      <c r="E1" s="254"/>
      <c r="F1" s="254"/>
    </row>
    <row r="2" spans="1:7" ht="15.7" customHeight="1" x14ac:dyDescent="0.3">
      <c r="B2" s="193">
        <v>43525</v>
      </c>
    </row>
    <row r="3" spans="1:7" ht="15.7" customHeight="1" x14ac:dyDescent="0.3">
      <c r="B3" s="193"/>
    </row>
    <row r="4" spans="1:7" ht="15" customHeight="1" x14ac:dyDescent="0.3">
      <c r="A4" s="196" t="s">
        <v>578</v>
      </c>
      <c r="C4" s="197" t="s">
        <v>2</v>
      </c>
      <c r="D4" s="197" t="s">
        <v>3</v>
      </c>
      <c r="E4" s="197" t="s">
        <v>4</v>
      </c>
      <c r="F4" s="198" t="s">
        <v>5</v>
      </c>
    </row>
    <row r="5" spans="1:7" ht="14.4" customHeight="1" x14ac:dyDescent="0.3">
      <c r="A5" s="199" t="s">
        <v>198</v>
      </c>
      <c r="B5" s="192" t="s">
        <v>431</v>
      </c>
      <c r="C5" s="200">
        <v>17.78</v>
      </c>
      <c r="D5" s="200">
        <v>3.55</v>
      </c>
      <c r="E5" s="201">
        <v>21.33</v>
      </c>
      <c r="F5" s="195" t="s">
        <v>8</v>
      </c>
      <c r="G5" s="191" t="s">
        <v>21</v>
      </c>
    </row>
    <row r="6" spans="1:7" ht="14.4" customHeight="1" x14ac:dyDescent="0.3">
      <c r="A6" s="199" t="s">
        <v>198</v>
      </c>
      <c r="B6" s="192" t="s">
        <v>431</v>
      </c>
      <c r="C6" s="200">
        <v>54.47</v>
      </c>
      <c r="D6" s="200">
        <v>10.9</v>
      </c>
      <c r="E6" s="201">
        <v>65.37</v>
      </c>
      <c r="F6" s="195" t="s">
        <v>8</v>
      </c>
      <c r="G6" s="191" t="s">
        <v>21</v>
      </c>
    </row>
    <row r="7" spans="1:7" ht="14.4" customHeight="1" x14ac:dyDescent="0.3">
      <c r="A7" s="199" t="s">
        <v>17</v>
      </c>
      <c r="B7" s="192" t="s">
        <v>432</v>
      </c>
      <c r="C7" s="203">
        <v>15</v>
      </c>
      <c r="D7" s="203">
        <v>3</v>
      </c>
      <c r="E7" s="203">
        <v>18</v>
      </c>
      <c r="F7" s="195" t="s">
        <v>8</v>
      </c>
      <c r="G7" s="191" t="s">
        <v>21</v>
      </c>
    </row>
    <row r="8" spans="1:7" ht="14.4" customHeight="1" x14ac:dyDescent="0.3">
      <c r="A8" s="199" t="s">
        <v>10</v>
      </c>
      <c r="B8" s="192" t="s">
        <v>678</v>
      </c>
      <c r="C8" s="203">
        <v>1072</v>
      </c>
      <c r="D8" s="203">
        <v>214.4</v>
      </c>
      <c r="E8" s="203">
        <v>1286.4000000000001</v>
      </c>
      <c r="F8" s="195">
        <v>203516</v>
      </c>
      <c r="G8" s="191" t="s">
        <v>12</v>
      </c>
    </row>
    <row r="9" spans="1:7" ht="14.4" customHeight="1" x14ac:dyDescent="0.3">
      <c r="A9" s="199" t="s">
        <v>588</v>
      </c>
      <c r="B9" s="192" t="s">
        <v>679</v>
      </c>
      <c r="C9" s="203">
        <v>220</v>
      </c>
      <c r="D9" s="203">
        <v>44</v>
      </c>
      <c r="E9" s="203">
        <v>264</v>
      </c>
      <c r="F9" s="195">
        <v>203517</v>
      </c>
      <c r="G9" s="191" t="s">
        <v>21</v>
      </c>
    </row>
    <row r="10" spans="1:7" ht="12.85" customHeight="1" x14ac:dyDescent="0.3">
      <c r="A10" s="199" t="s">
        <v>680</v>
      </c>
      <c r="B10" s="199" t="s">
        <v>681</v>
      </c>
      <c r="C10" s="204">
        <v>1129.96</v>
      </c>
      <c r="D10" s="239">
        <v>225.99</v>
      </c>
      <c r="E10" s="239">
        <v>1355.95</v>
      </c>
      <c r="F10" s="195">
        <v>108942</v>
      </c>
      <c r="G10" s="202" t="s">
        <v>31</v>
      </c>
    </row>
    <row r="11" spans="1:7" x14ac:dyDescent="0.3">
      <c r="C11" s="206">
        <f>SUM(C5:C10)</f>
        <v>2509.21</v>
      </c>
      <c r="D11" s="206">
        <f>SUM(D5:D10)</f>
        <v>501.84000000000003</v>
      </c>
      <c r="E11" s="206">
        <f>SUM(E5:E10)</f>
        <v>3011.05</v>
      </c>
    </row>
    <row r="12" spans="1:7" x14ac:dyDescent="0.3">
      <c r="C12" s="205"/>
      <c r="D12" s="205"/>
      <c r="E12" s="205"/>
      <c r="G12" s="202"/>
    </row>
    <row r="13" spans="1:7" x14ac:dyDescent="0.3">
      <c r="A13" s="196" t="s">
        <v>583</v>
      </c>
      <c r="C13" s="207"/>
      <c r="D13" s="207"/>
      <c r="E13" s="207"/>
    </row>
    <row r="14" spans="1:7" x14ac:dyDescent="0.3">
      <c r="A14" s="199" t="s">
        <v>33</v>
      </c>
      <c r="B14" s="192" t="s">
        <v>34</v>
      </c>
      <c r="C14" s="208">
        <v>8.31</v>
      </c>
      <c r="D14" s="208"/>
      <c r="E14" s="208">
        <v>8.31</v>
      </c>
      <c r="F14" s="210" t="s">
        <v>8</v>
      </c>
      <c r="G14" s="191" t="s">
        <v>21</v>
      </c>
    </row>
    <row r="15" spans="1:7" x14ac:dyDescent="0.3">
      <c r="A15" s="192" t="s">
        <v>37</v>
      </c>
      <c r="B15" s="192" t="s">
        <v>38</v>
      </c>
      <c r="C15" s="209">
        <v>91.5</v>
      </c>
      <c r="D15" s="209">
        <v>18.25</v>
      </c>
      <c r="E15" s="209">
        <f>SUM(C15:D15)</f>
        <v>109.75</v>
      </c>
      <c r="F15" s="210" t="s">
        <v>8</v>
      </c>
      <c r="G15" s="191" t="s">
        <v>21</v>
      </c>
    </row>
    <row r="16" spans="1:7" x14ac:dyDescent="0.3">
      <c r="A16" s="192" t="s">
        <v>17</v>
      </c>
      <c r="B16" s="192" t="s">
        <v>436</v>
      </c>
      <c r="C16" s="208">
        <v>382.3</v>
      </c>
      <c r="D16" s="208">
        <v>76.459999999999994</v>
      </c>
      <c r="E16" s="208">
        <f>SUM(C16:D16)</f>
        <v>458.76</v>
      </c>
      <c r="F16" s="195" t="s">
        <v>8</v>
      </c>
      <c r="G16" s="191" t="s">
        <v>21</v>
      </c>
    </row>
    <row r="17" spans="1:7" x14ac:dyDescent="0.3">
      <c r="A17" s="192" t="s">
        <v>501</v>
      </c>
      <c r="B17" s="192" t="s">
        <v>447</v>
      </c>
      <c r="C17" s="208">
        <v>28.76</v>
      </c>
      <c r="D17" s="208">
        <v>5.76</v>
      </c>
      <c r="E17" s="208">
        <v>34.520000000000003</v>
      </c>
      <c r="F17" s="213">
        <v>203519</v>
      </c>
      <c r="G17" s="191" t="s">
        <v>21</v>
      </c>
    </row>
    <row r="18" spans="1:7" x14ac:dyDescent="0.3">
      <c r="A18" s="192" t="s">
        <v>682</v>
      </c>
      <c r="B18" s="192" t="s">
        <v>683</v>
      </c>
      <c r="C18" s="194">
        <v>1126</v>
      </c>
      <c r="D18" s="194">
        <v>225.2</v>
      </c>
      <c r="E18" s="194">
        <v>1351.2</v>
      </c>
      <c r="F18" s="213">
        <v>203520</v>
      </c>
      <c r="G18" s="191" t="s">
        <v>21</v>
      </c>
    </row>
    <row r="19" spans="1:7" x14ac:dyDescent="0.3">
      <c r="A19" s="192" t="s">
        <v>105</v>
      </c>
      <c r="B19" s="192" t="s">
        <v>132</v>
      </c>
      <c r="C19" s="194">
        <v>180.45</v>
      </c>
      <c r="E19" s="194">
        <v>180.45</v>
      </c>
      <c r="F19" s="213">
        <v>203521</v>
      </c>
      <c r="G19" s="191" t="s">
        <v>21</v>
      </c>
    </row>
    <row r="20" spans="1:7" x14ac:dyDescent="0.3">
      <c r="A20" s="192" t="s">
        <v>214</v>
      </c>
      <c r="B20" s="192" t="s">
        <v>215</v>
      </c>
      <c r="C20" s="208">
        <v>-38.22</v>
      </c>
      <c r="D20" s="208">
        <v>-7.64</v>
      </c>
      <c r="E20" s="208">
        <v>-45.86</v>
      </c>
      <c r="F20" s="195">
        <v>203522</v>
      </c>
      <c r="G20" s="191" t="s">
        <v>21</v>
      </c>
    </row>
    <row r="21" spans="1:7" x14ac:dyDescent="0.3">
      <c r="A21" s="192" t="s">
        <v>214</v>
      </c>
      <c r="B21" s="192" t="s">
        <v>215</v>
      </c>
      <c r="C21" s="194">
        <v>55.65</v>
      </c>
      <c r="D21" s="194">
        <v>11.13</v>
      </c>
      <c r="E21" s="194">
        <v>66.78</v>
      </c>
      <c r="F21" s="213">
        <v>203522</v>
      </c>
      <c r="G21" s="191" t="s">
        <v>21</v>
      </c>
    </row>
    <row r="22" spans="1:7" x14ac:dyDescent="0.3">
      <c r="A22" s="192" t="s">
        <v>141</v>
      </c>
      <c r="B22" s="192" t="s">
        <v>142</v>
      </c>
      <c r="C22" s="194">
        <v>30.42</v>
      </c>
      <c r="D22" s="194">
        <v>3.24</v>
      </c>
      <c r="E22" s="194">
        <f>SUM(C22:D22)</f>
        <v>33.660000000000004</v>
      </c>
      <c r="F22" s="195">
        <v>203421</v>
      </c>
      <c r="G22" s="191" t="s">
        <v>21</v>
      </c>
    </row>
    <row r="23" spans="1:7" x14ac:dyDescent="0.3">
      <c r="A23" s="199" t="s">
        <v>684</v>
      </c>
      <c r="B23" s="219" t="s">
        <v>685</v>
      </c>
      <c r="C23" s="241">
        <v>270</v>
      </c>
      <c r="D23" s="239">
        <v>54</v>
      </c>
      <c r="E23" s="239">
        <v>324</v>
      </c>
      <c r="F23" s="195">
        <v>108941</v>
      </c>
      <c r="G23" s="202" t="s">
        <v>31</v>
      </c>
    </row>
    <row r="24" spans="1:7" x14ac:dyDescent="0.3">
      <c r="A24" s="199" t="s">
        <v>686</v>
      </c>
      <c r="B24" s="219" t="s">
        <v>687</v>
      </c>
      <c r="C24" s="241">
        <v>4658.6499999999996</v>
      </c>
      <c r="D24" s="239"/>
      <c r="E24" s="239">
        <v>4658.6499999999996</v>
      </c>
      <c r="F24" s="195">
        <v>108943</v>
      </c>
      <c r="G24" s="202" t="s">
        <v>31</v>
      </c>
    </row>
    <row r="25" spans="1:7" x14ac:dyDescent="0.3">
      <c r="A25" s="199" t="s">
        <v>105</v>
      </c>
      <c r="B25" s="219" t="s">
        <v>132</v>
      </c>
      <c r="C25" s="241">
        <v>25.2</v>
      </c>
      <c r="D25" s="239"/>
      <c r="E25" s="239">
        <v>25.2</v>
      </c>
      <c r="F25" s="195">
        <v>203422</v>
      </c>
      <c r="G25" s="191" t="s">
        <v>21</v>
      </c>
    </row>
    <row r="26" spans="1:7" x14ac:dyDescent="0.3">
      <c r="A26" s="199" t="s">
        <v>348</v>
      </c>
      <c r="B26" s="219" t="s">
        <v>688</v>
      </c>
      <c r="C26" s="241">
        <v>258.93</v>
      </c>
      <c r="D26" s="239"/>
      <c r="E26" s="239">
        <v>258.93</v>
      </c>
      <c r="F26" s="195">
        <v>203424</v>
      </c>
    </row>
    <row r="27" spans="1:7" x14ac:dyDescent="0.3">
      <c r="C27" s="206">
        <f>SUM(C14:C26)</f>
        <v>7077.95</v>
      </c>
      <c r="D27" s="206">
        <f>SUM(D14:D26)</f>
        <v>386.4</v>
      </c>
      <c r="E27" s="206">
        <f>SUM(E14:E26)</f>
        <v>7464.3499999999995</v>
      </c>
      <c r="G27" s="202"/>
    </row>
    <row r="28" spans="1:7" x14ac:dyDescent="0.3">
      <c r="C28" s="205"/>
      <c r="D28" s="205"/>
      <c r="E28" s="205"/>
      <c r="G28" s="202"/>
    </row>
    <row r="29" spans="1:7" x14ac:dyDescent="0.3">
      <c r="A29" s="196" t="s">
        <v>585</v>
      </c>
      <c r="C29" s="207"/>
      <c r="D29" s="207"/>
      <c r="E29" s="207"/>
    </row>
    <row r="30" spans="1:7" x14ac:dyDescent="0.3">
      <c r="A30" s="199" t="s">
        <v>198</v>
      </c>
      <c r="B30" s="192" t="s">
        <v>448</v>
      </c>
      <c r="C30" s="207">
        <v>77.81</v>
      </c>
      <c r="D30" s="207">
        <v>15.56</v>
      </c>
      <c r="E30" s="211">
        <v>93.37</v>
      </c>
      <c r="F30" s="213" t="s">
        <v>8</v>
      </c>
      <c r="G30" s="191" t="s">
        <v>21</v>
      </c>
    </row>
    <row r="31" spans="1:7" x14ac:dyDescent="0.3">
      <c r="A31" s="199" t="s">
        <v>141</v>
      </c>
      <c r="B31" s="212" t="s">
        <v>142</v>
      </c>
      <c r="C31" s="208">
        <v>8.65</v>
      </c>
      <c r="D31" s="208"/>
      <c r="E31" s="208">
        <v>8.65</v>
      </c>
      <c r="F31" s="213">
        <v>203524</v>
      </c>
      <c r="G31" s="191" t="s">
        <v>21</v>
      </c>
    </row>
    <row r="32" spans="1:7" x14ac:dyDescent="0.3">
      <c r="A32" s="192" t="s">
        <v>228</v>
      </c>
      <c r="B32" s="192" t="s">
        <v>459</v>
      </c>
      <c r="C32" s="194">
        <v>95.26</v>
      </c>
      <c r="D32" s="194">
        <v>4.7699999999999996</v>
      </c>
      <c r="E32" s="194">
        <f>SUM(C32:D32)</f>
        <v>100.03</v>
      </c>
      <c r="F32" s="213">
        <v>203525</v>
      </c>
      <c r="G32" s="191" t="s">
        <v>21</v>
      </c>
    </row>
    <row r="33" spans="1:7" x14ac:dyDescent="0.3">
      <c r="A33" s="192" t="s">
        <v>302</v>
      </c>
      <c r="B33" s="192" t="s">
        <v>213</v>
      </c>
      <c r="C33" s="194">
        <v>50.71</v>
      </c>
      <c r="D33" s="194">
        <v>10.15</v>
      </c>
      <c r="E33" s="194">
        <v>60.86</v>
      </c>
      <c r="F33" s="213">
        <v>203526</v>
      </c>
      <c r="G33" s="191" t="s">
        <v>21</v>
      </c>
    </row>
    <row r="34" spans="1:7" x14ac:dyDescent="0.3">
      <c r="A34" s="192" t="s">
        <v>449</v>
      </c>
      <c r="B34" s="192" t="s">
        <v>689</v>
      </c>
      <c r="C34" s="194">
        <v>1875</v>
      </c>
      <c r="E34" s="194">
        <v>1875</v>
      </c>
      <c r="F34" s="213" t="s">
        <v>8</v>
      </c>
      <c r="G34" s="191" t="s">
        <v>21</v>
      </c>
    </row>
    <row r="35" spans="1:7" x14ac:dyDescent="0.3">
      <c r="A35" s="192" t="s">
        <v>146</v>
      </c>
      <c r="B35" s="192" t="s">
        <v>690</v>
      </c>
      <c r="C35" s="194">
        <v>13.32</v>
      </c>
      <c r="D35" s="194">
        <v>2.67</v>
      </c>
      <c r="E35" s="194">
        <f>SUM(C35:D35)</f>
        <v>15.99</v>
      </c>
      <c r="F35" s="213" t="s">
        <v>131</v>
      </c>
      <c r="G35" s="191" t="s">
        <v>21</v>
      </c>
    </row>
    <row r="36" spans="1:7" x14ac:dyDescent="0.3">
      <c r="A36" s="192" t="s">
        <v>146</v>
      </c>
      <c r="B36" s="192" t="s">
        <v>690</v>
      </c>
      <c r="C36" s="194">
        <v>13.32</v>
      </c>
      <c r="D36" s="194">
        <v>2.67</v>
      </c>
      <c r="E36" s="194">
        <v>15.99</v>
      </c>
      <c r="F36" s="213" t="s">
        <v>131</v>
      </c>
      <c r="G36" s="191" t="s">
        <v>21</v>
      </c>
    </row>
    <row r="37" spans="1:7" x14ac:dyDescent="0.3">
      <c r="A37" s="192" t="s">
        <v>146</v>
      </c>
      <c r="B37" s="192" t="s">
        <v>690</v>
      </c>
      <c r="C37" s="194">
        <v>13.32</v>
      </c>
      <c r="D37" s="194">
        <v>2.67</v>
      </c>
      <c r="E37" s="194">
        <v>15.99</v>
      </c>
      <c r="F37" s="213" t="s">
        <v>131</v>
      </c>
      <c r="G37" s="191" t="s">
        <v>21</v>
      </c>
    </row>
    <row r="38" spans="1:7" x14ac:dyDescent="0.3">
      <c r="A38" s="192" t="s">
        <v>146</v>
      </c>
      <c r="B38" s="192" t="s">
        <v>690</v>
      </c>
      <c r="C38" s="194">
        <v>13.32</v>
      </c>
      <c r="D38" s="194">
        <v>2.67</v>
      </c>
      <c r="E38" s="194">
        <v>15.99</v>
      </c>
      <c r="F38" s="213" t="s">
        <v>131</v>
      </c>
      <c r="G38" s="191" t="s">
        <v>21</v>
      </c>
    </row>
    <row r="39" spans="1:7" x14ac:dyDescent="0.3">
      <c r="A39" s="192" t="s">
        <v>146</v>
      </c>
      <c r="B39" s="192" t="s">
        <v>690</v>
      </c>
      <c r="C39" s="194">
        <v>12.29</v>
      </c>
      <c r="D39" s="194">
        <v>2.46</v>
      </c>
      <c r="E39" s="194">
        <v>14.75</v>
      </c>
      <c r="F39" s="213" t="s">
        <v>131</v>
      </c>
      <c r="G39" s="191" t="s">
        <v>21</v>
      </c>
    </row>
    <row r="40" spans="1:7" x14ac:dyDescent="0.3">
      <c r="A40" s="192" t="s">
        <v>146</v>
      </c>
      <c r="B40" s="192" t="s">
        <v>690</v>
      </c>
      <c r="C40" s="194">
        <v>12.29</v>
      </c>
      <c r="D40" s="194">
        <v>2.46</v>
      </c>
      <c r="E40" s="194">
        <v>14.75</v>
      </c>
      <c r="F40" s="213" t="s">
        <v>131</v>
      </c>
      <c r="G40" s="191" t="s">
        <v>21</v>
      </c>
    </row>
    <row r="41" spans="1:7" x14ac:dyDescent="0.3">
      <c r="A41" s="192" t="s">
        <v>146</v>
      </c>
      <c r="B41" s="192" t="s">
        <v>690</v>
      </c>
      <c r="C41" s="194">
        <v>23.32</v>
      </c>
      <c r="D41" s="194">
        <v>4.67</v>
      </c>
      <c r="E41" s="194">
        <v>27.99</v>
      </c>
      <c r="F41" s="213" t="s">
        <v>131</v>
      </c>
      <c r="G41" s="191" t="s">
        <v>21</v>
      </c>
    </row>
    <row r="42" spans="1:7" x14ac:dyDescent="0.3">
      <c r="A42" s="192" t="s">
        <v>146</v>
      </c>
      <c r="B42" s="192" t="s">
        <v>690</v>
      </c>
      <c r="C42" s="194">
        <v>20.76</v>
      </c>
      <c r="D42" s="194">
        <v>4.1500000000000004</v>
      </c>
      <c r="E42" s="194">
        <v>24.91</v>
      </c>
      <c r="F42" s="213" t="s">
        <v>131</v>
      </c>
      <c r="G42" s="191" t="s">
        <v>21</v>
      </c>
    </row>
    <row r="43" spans="1:7" x14ac:dyDescent="0.3">
      <c r="A43" s="192" t="s">
        <v>146</v>
      </c>
      <c r="B43" s="192" t="s">
        <v>690</v>
      </c>
      <c r="C43" s="194">
        <v>5</v>
      </c>
      <c r="D43" s="194">
        <v>1</v>
      </c>
      <c r="E43" s="194">
        <v>6</v>
      </c>
      <c r="F43" s="213" t="s">
        <v>131</v>
      </c>
      <c r="G43" s="191" t="s">
        <v>21</v>
      </c>
    </row>
    <row r="44" spans="1:7" x14ac:dyDescent="0.3">
      <c r="A44" s="192" t="s">
        <v>146</v>
      </c>
      <c r="B44" s="192" t="s">
        <v>690</v>
      </c>
      <c r="C44" s="194">
        <v>33.32</v>
      </c>
      <c r="D44" s="194">
        <v>6.67</v>
      </c>
      <c r="E44" s="194">
        <v>39.99</v>
      </c>
      <c r="F44" s="213" t="s">
        <v>131</v>
      </c>
      <c r="G44" s="191" t="s">
        <v>21</v>
      </c>
    </row>
    <row r="45" spans="1:7" x14ac:dyDescent="0.3">
      <c r="A45" s="192" t="s">
        <v>146</v>
      </c>
      <c r="B45" s="192" t="s">
        <v>691</v>
      </c>
      <c r="C45" s="194">
        <v>37.9</v>
      </c>
      <c r="D45" s="194">
        <v>7.59</v>
      </c>
      <c r="E45" s="194">
        <v>45.49</v>
      </c>
      <c r="F45" s="213" t="s">
        <v>131</v>
      </c>
      <c r="G45" s="191" t="s">
        <v>21</v>
      </c>
    </row>
    <row r="46" spans="1:7" x14ac:dyDescent="0.3">
      <c r="A46" s="192" t="s">
        <v>146</v>
      </c>
      <c r="B46" s="192" t="s">
        <v>692</v>
      </c>
      <c r="C46" s="194">
        <v>4.32</v>
      </c>
      <c r="E46" s="194">
        <v>4.32</v>
      </c>
      <c r="F46" s="213" t="s">
        <v>131</v>
      </c>
      <c r="G46" s="191" t="s">
        <v>21</v>
      </c>
    </row>
    <row r="47" spans="1:7" x14ac:dyDescent="0.3">
      <c r="A47" s="192" t="s">
        <v>78</v>
      </c>
      <c r="B47" s="192" t="s">
        <v>693</v>
      </c>
      <c r="C47" s="194">
        <v>54.54</v>
      </c>
      <c r="E47" s="194">
        <v>54.54</v>
      </c>
      <c r="F47" s="213" t="s">
        <v>8</v>
      </c>
      <c r="G47" s="191" t="s">
        <v>21</v>
      </c>
    </row>
    <row r="48" spans="1:7" x14ac:dyDescent="0.3">
      <c r="A48" s="192" t="s">
        <v>499</v>
      </c>
      <c r="B48" s="192" t="s">
        <v>544</v>
      </c>
      <c r="C48" s="194">
        <v>111.85</v>
      </c>
      <c r="E48" s="194">
        <v>111.85</v>
      </c>
      <c r="F48" s="213">
        <v>203528</v>
      </c>
      <c r="G48" s="191" t="s">
        <v>21</v>
      </c>
    </row>
    <row r="49" spans="1:7" x14ac:dyDescent="0.3">
      <c r="A49" s="192" t="s">
        <v>694</v>
      </c>
      <c r="B49" s="192" t="s">
        <v>695</v>
      </c>
      <c r="C49" s="194">
        <v>93.95</v>
      </c>
      <c r="E49" s="194">
        <v>93.95</v>
      </c>
      <c r="F49" s="195">
        <v>203529</v>
      </c>
      <c r="G49" s="191" t="s">
        <v>21</v>
      </c>
    </row>
    <row r="50" spans="1:7" x14ac:dyDescent="0.3">
      <c r="A50" s="192" t="s">
        <v>454</v>
      </c>
      <c r="B50" s="192" t="s">
        <v>695</v>
      </c>
      <c r="C50" s="194">
        <v>223</v>
      </c>
      <c r="E50" s="194">
        <v>223</v>
      </c>
      <c r="F50" s="195">
        <v>203530</v>
      </c>
      <c r="G50" s="191" t="s">
        <v>21</v>
      </c>
    </row>
    <row r="51" spans="1:7" x14ac:dyDescent="0.3">
      <c r="A51" s="192" t="s">
        <v>208</v>
      </c>
      <c r="B51" s="192" t="s">
        <v>625</v>
      </c>
      <c r="C51" s="194">
        <v>47</v>
      </c>
      <c r="D51" s="194">
        <v>9.4</v>
      </c>
      <c r="E51" s="194">
        <v>56.4</v>
      </c>
      <c r="F51" s="195" t="s">
        <v>8</v>
      </c>
      <c r="G51" s="191" t="s">
        <v>21</v>
      </c>
    </row>
    <row r="52" spans="1:7" x14ac:dyDescent="0.3">
      <c r="A52" s="214"/>
      <c r="B52" s="215"/>
      <c r="C52" s="206">
        <f>SUM(C30:C51)</f>
        <v>2840.2500000000009</v>
      </c>
      <c r="D52" s="206">
        <f>SUM(D30:D51)</f>
        <v>79.560000000000016</v>
      </c>
      <c r="E52" s="206">
        <f>SUM(E30:E51)</f>
        <v>2919.8099999999981</v>
      </c>
    </row>
    <row r="53" spans="1:7" x14ac:dyDescent="0.3">
      <c r="A53" s="216"/>
      <c r="B53" s="214"/>
      <c r="C53" s="205"/>
      <c r="D53" s="205"/>
      <c r="E53" s="205"/>
      <c r="G53" s="202"/>
    </row>
    <row r="54" spans="1:7" x14ac:dyDescent="0.3">
      <c r="A54" s="196" t="s">
        <v>602</v>
      </c>
      <c r="C54" s="205"/>
      <c r="D54" s="205"/>
      <c r="E54" s="205"/>
      <c r="G54" s="202"/>
    </row>
    <row r="55" spans="1:7" x14ac:dyDescent="0.3">
      <c r="A55" s="192" t="s">
        <v>89</v>
      </c>
      <c r="B55" s="199" t="s">
        <v>696</v>
      </c>
      <c r="C55" s="205">
        <v>123</v>
      </c>
      <c r="D55" s="205"/>
      <c r="E55" s="205">
        <v>123</v>
      </c>
      <c r="F55" s="195">
        <v>203534</v>
      </c>
      <c r="G55" s="191" t="s">
        <v>21</v>
      </c>
    </row>
    <row r="56" spans="1:7" x14ac:dyDescent="0.3">
      <c r="A56" s="192" t="s">
        <v>230</v>
      </c>
      <c r="B56" s="199" t="s">
        <v>697</v>
      </c>
      <c r="C56" s="205">
        <v>185.65</v>
      </c>
      <c r="D56" s="205">
        <v>37.130000000000003</v>
      </c>
      <c r="E56" s="205">
        <v>222.78</v>
      </c>
      <c r="F56" s="195">
        <v>203535</v>
      </c>
      <c r="G56" s="191" t="s">
        <v>21</v>
      </c>
    </row>
    <row r="57" spans="1:7" x14ac:dyDescent="0.3">
      <c r="A57" s="192" t="s">
        <v>698</v>
      </c>
      <c r="B57" s="199" t="s">
        <v>699</v>
      </c>
      <c r="C57" s="205">
        <v>87.95</v>
      </c>
      <c r="D57" s="205"/>
      <c r="E57" s="205">
        <v>87.95</v>
      </c>
      <c r="F57" s="195" t="s">
        <v>131</v>
      </c>
      <c r="G57" s="191" t="s">
        <v>21</v>
      </c>
    </row>
    <row r="58" spans="1:7" x14ac:dyDescent="0.3">
      <c r="A58" s="196"/>
      <c r="C58" s="206">
        <f>SUM(C55:C57)</f>
        <v>396.59999999999997</v>
      </c>
      <c r="D58" s="206">
        <f>SUM(D55:D57)</f>
        <v>37.130000000000003</v>
      </c>
      <c r="E58" s="206">
        <f>SUM(E55:E57)</f>
        <v>433.72999999999996</v>
      </c>
      <c r="G58" s="202"/>
    </row>
    <row r="59" spans="1:7" x14ac:dyDescent="0.3">
      <c r="A59" s="199"/>
      <c r="C59" s="205"/>
      <c r="D59" s="205"/>
      <c r="E59" s="205"/>
      <c r="G59" s="202"/>
    </row>
    <row r="60" spans="1:7" x14ac:dyDescent="0.3">
      <c r="A60" s="196" t="s">
        <v>605</v>
      </c>
      <c r="B60" s="199"/>
      <c r="C60" s="207"/>
      <c r="D60" s="207"/>
      <c r="E60" s="207"/>
    </row>
    <row r="61" spans="1:7" x14ac:dyDescent="0.3">
      <c r="A61" s="199" t="s">
        <v>198</v>
      </c>
      <c r="B61" s="199" t="s">
        <v>469</v>
      </c>
      <c r="C61" s="207">
        <v>17.78</v>
      </c>
      <c r="D61" s="207">
        <v>3.56</v>
      </c>
      <c r="E61" s="207">
        <v>21.34</v>
      </c>
      <c r="F61" s="195" t="s">
        <v>8</v>
      </c>
      <c r="G61" s="191" t="s">
        <v>21</v>
      </c>
    </row>
    <row r="62" spans="1:7" x14ac:dyDescent="0.3">
      <c r="A62" s="199" t="s">
        <v>198</v>
      </c>
      <c r="B62" s="199" t="s">
        <v>469</v>
      </c>
      <c r="C62" s="207">
        <v>54.46</v>
      </c>
      <c r="D62" s="207">
        <v>10.89</v>
      </c>
      <c r="E62" s="207">
        <v>65.349999999999994</v>
      </c>
      <c r="F62" s="195" t="s">
        <v>8</v>
      </c>
      <c r="G62" s="191" t="s">
        <v>21</v>
      </c>
    </row>
    <row r="63" spans="1:7" x14ac:dyDescent="0.3">
      <c r="A63" s="199" t="s">
        <v>384</v>
      </c>
      <c r="B63" s="199" t="s">
        <v>514</v>
      </c>
      <c r="C63" s="207">
        <v>410</v>
      </c>
      <c r="D63" s="207">
        <v>82</v>
      </c>
      <c r="E63" s="207">
        <v>492</v>
      </c>
      <c r="F63" s="195">
        <v>203423</v>
      </c>
      <c r="G63" s="191" t="s">
        <v>21</v>
      </c>
    </row>
    <row r="64" spans="1:7" x14ac:dyDescent="0.3">
      <c r="C64" s="206">
        <f>SUM(C61:C63)</f>
        <v>482.24</v>
      </c>
      <c r="D64" s="206">
        <f>SUM(D61:D63)</f>
        <v>96.45</v>
      </c>
      <c r="E64" s="206">
        <f>SUM(E61:E63)</f>
        <v>578.69000000000005</v>
      </c>
      <c r="G64" s="202"/>
    </row>
    <row r="65" spans="1:7" x14ac:dyDescent="0.3">
      <c r="C65" s="205"/>
      <c r="D65" s="205"/>
      <c r="E65" s="205"/>
      <c r="G65" s="202"/>
    </row>
    <row r="66" spans="1:7" x14ac:dyDescent="0.3">
      <c r="A66" s="196" t="s">
        <v>606</v>
      </c>
      <c r="C66" s="207"/>
      <c r="D66" s="207"/>
      <c r="E66" s="207"/>
    </row>
    <row r="67" spans="1:7" x14ac:dyDescent="0.3">
      <c r="A67" s="199" t="s">
        <v>17</v>
      </c>
      <c r="B67" s="192" t="s">
        <v>248</v>
      </c>
      <c r="C67" s="203">
        <v>25.41</v>
      </c>
      <c r="D67" s="203">
        <v>5.08</v>
      </c>
      <c r="E67" s="203">
        <v>30.49</v>
      </c>
      <c r="F67" s="195" t="s">
        <v>8</v>
      </c>
      <c r="G67" s="191" t="s">
        <v>21</v>
      </c>
    </row>
    <row r="68" spans="1:7" x14ac:dyDescent="0.3">
      <c r="A68" s="199" t="s">
        <v>171</v>
      </c>
      <c r="B68" s="192" t="s">
        <v>660</v>
      </c>
      <c r="C68" s="203">
        <v>369.12</v>
      </c>
      <c r="D68" s="203">
        <v>73.819999999999993</v>
      </c>
      <c r="E68" s="203">
        <f>SUM(C68:D68)</f>
        <v>442.94</v>
      </c>
      <c r="F68" s="195" t="s">
        <v>8</v>
      </c>
      <c r="G68" s="191" t="s">
        <v>21</v>
      </c>
    </row>
    <row r="69" spans="1:7" x14ac:dyDescent="0.3">
      <c r="A69" s="199" t="s">
        <v>153</v>
      </c>
      <c r="B69" s="192" t="s">
        <v>372</v>
      </c>
      <c r="C69" s="203">
        <v>48.45</v>
      </c>
      <c r="D69" s="203">
        <v>2.42</v>
      </c>
      <c r="E69" s="203">
        <v>50.87</v>
      </c>
      <c r="F69" s="195">
        <v>203536</v>
      </c>
      <c r="G69" s="191" t="s">
        <v>21</v>
      </c>
    </row>
    <row r="70" spans="1:7" x14ac:dyDescent="0.3">
      <c r="A70" s="216"/>
      <c r="B70" s="214"/>
      <c r="C70" s="206">
        <f>SUM(C67:C69)</f>
        <v>442.98</v>
      </c>
      <c r="D70" s="206">
        <f>SUM(D67:D69)</f>
        <v>81.319999999999993</v>
      </c>
      <c r="E70" s="206">
        <f>SUM(E67:E69)</f>
        <v>524.29999999999995</v>
      </c>
      <c r="G70" s="202"/>
    </row>
    <row r="71" spans="1:7" x14ac:dyDescent="0.3">
      <c r="A71" s="216"/>
      <c r="B71" s="214"/>
      <c r="C71" s="205"/>
      <c r="D71" s="205"/>
      <c r="E71" s="205"/>
    </row>
    <row r="72" spans="1:7" x14ac:dyDescent="0.3">
      <c r="A72" s="218" t="s">
        <v>614</v>
      </c>
      <c r="B72" s="214"/>
      <c r="C72" s="205"/>
      <c r="D72" s="205"/>
      <c r="E72" s="205"/>
    </row>
    <row r="73" spans="1:7" x14ac:dyDescent="0.3">
      <c r="A73" s="216" t="s">
        <v>191</v>
      </c>
      <c r="B73" s="212" t="s">
        <v>192</v>
      </c>
      <c r="C73" s="205">
        <v>313.33</v>
      </c>
      <c r="D73" s="205">
        <v>62.67</v>
      </c>
      <c r="E73" s="205">
        <v>376</v>
      </c>
      <c r="F73" s="195">
        <v>203537</v>
      </c>
      <c r="G73" s="191" t="s">
        <v>21</v>
      </c>
    </row>
    <row r="74" spans="1:7" x14ac:dyDescent="0.3">
      <c r="A74" s="216"/>
      <c r="B74" s="214"/>
      <c r="C74" s="206">
        <f>SUM(C73:C73)</f>
        <v>313.33</v>
      </c>
      <c r="D74" s="206">
        <f>SUM(D73:D73)</f>
        <v>62.67</v>
      </c>
      <c r="E74" s="206">
        <f>SUM(E73:E73)</f>
        <v>376</v>
      </c>
    </row>
    <row r="75" spans="1:7" x14ac:dyDescent="0.3">
      <c r="A75" s="196"/>
      <c r="B75" s="215"/>
      <c r="C75" s="205"/>
      <c r="D75" s="205"/>
      <c r="E75" s="205"/>
    </row>
    <row r="76" spans="1:7" x14ac:dyDescent="0.3">
      <c r="A76" s="196" t="s">
        <v>700</v>
      </c>
      <c r="C76" s="205"/>
      <c r="D76" s="205"/>
      <c r="E76" s="205"/>
    </row>
    <row r="77" spans="1:7" x14ac:dyDescent="0.3">
      <c r="A77" s="199" t="s">
        <v>701</v>
      </c>
      <c r="B77" s="192" t="s">
        <v>702</v>
      </c>
      <c r="C77" s="205">
        <v>250</v>
      </c>
      <c r="D77" s="205"/>
      <c r="E77" s="205">
        <v>250</v>
      </c>
      <c r="F77" s="195">
        <v>203538</v>
      </c>
      <c r="G77" s="191" t="s">
        <v>21</v>
      </c>
    </row>
    <row r="78" spans="1:7" x14ac:dyDescent="0.3">
      <c r="A78" s="199" t="s">
        <v>703</v>
      </c>
      <c r="B78" s="192" t="s">
        <v>702</v>
      </c>
      <c r="C78" s="205">
        <v>300</v>
      </c>
      <c r="D78" s="205"/>
      <c r="E78" s="205">
        <v>300</v>
      </c>
      <c r="F78" s="195" t="s">
        <v>704</v>
      </c>
      <c r="G78" s="191" t="s">
        <v>21</v>
      </c>
    </row>
    <row r="79" spans="1:7" x14ac:dyDescent="0.3">
      <c r="A79" s="199" t="s">
        <v>703</v>
      </c>
      <c r="B79" s="192" t="s">
        <v>702</v>
      </c>
      <c r="C79" s="205">
        <v>300</v>
      </c>
      <c r="D79" s="205"/>
      <c r="E79" s="205">
        <v>300</v>
      </c>
      <c r="F79" s="195" t="s">
        <v>704</v>
      </c>
      <c r="G79" s="191" t="s">
        <v>21</v>
      </c>
    </row>
    <row r="80" spans="1:7" ht="16.149999999999999" thickBot="1" x14ac:dyDescent="0.35">
      <c r="C80" s="242">
        <f>SUM(C77:C79)</f>
        <v>850</v>
      </c>
      <c r="D80" s="242">
        <f>SUM(D77:D79)</f>
        <v>0</v>
      </c>
      <c r="E80" s="242">
        <f>SUM(E77:E79)</f>
        <v>850</v>
      </c>
      <c r="G80" s="202"/>
    </row>
    <row r="81" spans="1:7" ht="16.149999999999999" thickTop="1" x14ac:dyDescent="0.3">
      <c r="C81" s="205"/>
      <c r="D81" s="205"/>
      <c r="E81" s="205"/>
      <c r="G81" s="202"/>
    </row>
    <row r="82" spans="1:7" x14ac:dyDescent="0.3">
      <c r="A82" s="196" t="s">
        <v>615</v>
      </c>
      <c r="B82" s="215"/>
      <c r="C82" s="205"/>
      <c r="D82" s="205"/>
      <c r="E82" s="205"/>
    </row>
    <row r="83" spans="1:7" x14ac:dyDescent="0.3">
      <c r="A83" s="199" t="s">
        <v>184</v>
      </c>
      <c r="B83" s="219" t="s">
        <v>705</v>
      </c>
      <c r="C83" s="204">
        <v>104</v>
      </c>
      <c r="D83" s="239"/>
      <c r="E83" s="239">
        <v>104</v>
      </c>
      <c r="F83" s="195">
        <v>100185</v>
      </c>
      <c r="G83" s="191" t="s">
        <v>21</v>
      </c>
    </row>
    <row r="84" spans="1:7" x14ac:dyDescent="0.3">
      <c r="A84" s="196"/>
      <c r="B84" s="199"/>
      <c r="C84" s="240">
        <f>SUM(C83)</f>
        <v>104</v>
      </c>
      <c r="D84" s="206">
        <f>SUM(D83:D83)</f>
        <v>0</v>
      </c>
      <c r="E84" s="206">
        <f>SUM(E83:E83)</f>
        <v>104</v>
      </c>
    </row>
    <row r="85" spans="1:7" x14ac:dyDescent="0.3">
      <c r="A85" s="196"/>
      <c r="B85" s="215"/>
      <c r="C85" s="205"/>
      <c r="D85" s="205"/>
      <c r="E85" s="205"/>
    </row>
    <row r="86" spans="1:7" x14ac:dyDescent="0.3">
      <c r="A86" s="222" t="s">
        <v>620</v>
      </c>
      <c r="B86" s="222"/>
      <c r="C86" s="207"/>
      <c r="D86" s="207"/>
      <c r="E86" s="207"/>
    </row>
    <row r="87" spans="1:7" x14ac:dyDescent="0.3">
      <c r="A87" s="223" t="s">
        <v>102</v>
      </c>
      <c r="B87" s="224" t="s">
        <v>258</v>
      </c>
      <c r="C87" s="207">
        <v>21.65</v>
      </c>
      <c r="D87" s="207">
        <v>4.33</v>
      </c>
      <c r="E87" s="207">
        <v>25.98</v>
      </c>
      <c r="F87" s="195" t="s">
        <v>8</v>
      </c>
      <c r="G87" s="191" t="s">
        <v>21</v>
      </c>
    </row>
    <row r="88" spans="1:7" x14ac:dyDescent="0.3">
      <c r="C88" s="206">
        <f>SUM(C87:C87)</f>
        <v>21.65</v>
      </c>
      <c r="D88" s="206">
        <f>SUM(D87:D87)</f>
        <v>4.33</v>
      </c>
      <c r="E88" s="206">
        <f>SUM(E87:E87)</f>
        <v>25.98</v>
      </c>
      <c r="G88" s="202"/>
    </row>
    <row r="89" spans="1:7" x14ac:dyDescent="0.3">
      <c r="C89" s="205"/>
      <c r="D89" s="205"/>
      <c r="E89" s="205"/>
      <c r="G89" s="202"/>
    </row>
    <row r="90" spans="1:7" ht="17.850000000000001" x14ac:dyDescent="0.35">
      <c r="A90" s="231" t="s">
        <v>629</v>
      </c>
      <c r="B90" s="232"/>
      <c r="C90" s="233"/>
      <c r="D90" s="233"/>
      <c r="E90" s="233"/>
      <c r="F90" s="234"/>
      <c r="G90" s="202"/>
    </row>
    <row r="91" spans="1:7" x14ac:dyDescent="0.3">
      <c r="A91" s="243" t="s">
        <v>105</v>
      </c>
      <c r="B91" s="244" t="s">
        <v>706</v>
      </c>
      <c r="C91" s="245">
        <v>14032.14</v>
      </c>
      <c r="D91" s="245"/>
      <c r="E91" s="245">
        <v>14032.14</v>
      </c>
      <c r="F91" s="195" t="s">
        <v>587</v>
      </c>
      <c r="G91" s="191" t="s">
        <v>21</v>
      </c>
    </row>
    <row r="92" spans="1:7" x14ac:dyDescent="0.3">
      <c r="A92" s="243" t="s">
        <v>108</v>
      </c>
      <c r="B92" s="244" t="s">
        <v>707</v>
      </c>
      <c r="C92" s="245">
        <v>4479.09</v>
      </c>
      <c r="D92" s="245"/>
      <c r="E92" s="245">
        <v>4479.09</v>
      </c>
      <c r="F92" s="195">
        <v>203540</v>
      </c>
      <c r="G92" s="191" t="s">
        <v>21</v>
      </c>
    </row>
    <row r="93" spans="1:7" x14ac:dyDescent="0.3">
      <c r="A93" s="243" t="s">
        <v>110</v>
      </c>
      <c r="B93" s="244" t="s">
        <v>708</v>
      </c>
      <c r="C93" s="245">
        <v>4850.24</v>
      </c>
      <c r="D93" s="245"/>
      <c r="E93" s="245">
        <v>4850.24</v>
      </c>
      <c r="F93" s="195">
        <v>203539</v>
      </c>
      <c r="G93" s="191" t="s">
        <v>21</v>
      </c>
    </row>
    <row r="94" spans="1:7" x14ac:dyDescent="0.3">
      <c r="C94" s="206">
        <f>SUM(C91:C93)</f>
        <v>23361.47</v>
      </c>
      <c r="D94" s="206">
        <v>0</v>
      </c>
      <c r="E94" s="206">
        <f>SUM(E91:E93)</f>
        <v>23361.47</v>
      </c>
    </row>
    <row r="95" spans="1:7" x14ac:dyDescent="0.3">
      <c r="C95" s="205"/>
      <c r="D95" s="205"/>
      <c r="E95" s="205"/>
    </row>
    <row r="96" spans="1:7" x14ac:dyDescent="0.3">
      <c r="C96" s="205"/>
      <c r="D96" s="205"/>
      <c r="E96" s="205"/>
      <c r="G96" s="202"/>
    </row>
    <row r="97" spans="1:5" x14ac:dyDescent="0.3">
      <c r="B97" s="225" t="s">
        <v>112</v>
      </c>
      <c r="C97" s="206">
        <f>C11+C27+C52+'[1]March 19'!C63+C58+C64+C70+C74+C80+C88+C94</f>
        <v>38295.68</v>
      </c>
      <c r="D97" s="206">
        <f>D11+D27+D52+'[1]March 19'!D63+D58+D64+D70+D74+D80+D84+D88+D94</f>
        <v>1249.7</v>
      </c>
      <c r="E97" s="206">
        <f>E11+E27+E52+'[1]March 19'!E63+E58+E64+E70+E74+E80+E84+E88+E94</f>
        <v>39649.379999999997</v>
      </c>
    </row>
    <row r="98" spans="1:5" x14ac:dyDescent="0.3">
      <c r="B98" s="226"/>
      <c r="C98" s="205"/>
      <c r="D98" s="205"/>
      <c r="E98" s="205"/>
    </row>
    <row r="99" spans="1:5" x14ac:dyDescent="0.3">
      <c r="B99" s="226"/>
      <c r="C99" s="205"/>
      <c r="D99" s="205"/>
      <c r="E99" s="205"/>
    </row>
    <row r="100" spans="1:5" x14ac:dyDescent="0.3">
      <c r="A100" s="227"/>
      <c r="B100" s="226"/>
      <c r="C100" s="205"/>
      <c r="D100" s="205"/>
      <c r="E100" s="205"/>
    </row>
    <row r="101" spans="1:5" x14ac:dyDescent="0.3">
      <c r="A101" s="199"/>
      <c r="C101" s="208"/>
    </row>
    <row r="102" spans="1:5" x14ac:dyDescent="0.3">
      <c r="A102" s="228"/>
      <c r="C102" s="208"/>
    </row>
    <row r="103" spans="1:5" x14ac:dyDescent="0.3">
      <c r="A103" s="227"/>
      <c r="B103" s="229"/>
      <c r="C103" s="208"/>
    </row>
    <row r="104" spans="1:5" x14ac:dyDescent="0.3">
      <c r="A104" s="227"/>
      <c r="B104" s="229"/>
      <c r="C104" s="208"/>
    </row>
    <row r="105" spans="1:5" x14ac:dyDescent="0.3">
      <c r="A105" s="227"/>
      <c r="B105" s="229"/>
      <c r="C105" s="208"/>
    </row>
    <row r="106" spans="1:5" x14ac:dyDescent="0.3">
      <c r="A106" s="227"/>
      <c r="B106" s="229"/>
      <c r="C106" s="208"/>
    </row>
    <row r="107" spans="1:5" x14ac:dyDescent="0.3">
      <c r="A107" s="227"/>
      <c r="B107" s="229"/>
      <c r="C107" s="208"/>
    </row>
    <row r="108" spans="1:5" x14ac:dyDescent="0.3">
      <c r="A108" s="230"/>
    </row>
  </sheetData>
  <mergeCells count="1">
    <mergeCell ref="A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27" sqref="C27"/>
    </sheetView>
  </sheetViews>
  <sheetFormatPr defaultColWidth="8.8984375" defaultRowHeight="15.55" x14ac:dyDescent="0.3"/>
  <cols>
    <col min="1" max="1" width="32.59765625" style="192" customWidth="1"/>
    <col min="2" max="2" width="42.296875" style="192" customWidth="1"/>
    <col min="3" max="3" width="15.59765625" style="194" bestFit="1" customWidth="1"/>
    <col min="4" max="4" width="12.296875" style="194" bestFit="1" customWidth="1"/>
    <col min="5" max="5" width="15.59765625" style="194" bestFit="1" customWidth="1"/>
    <col min="6" max="6" width="10.69921875" style="195" bestFit="1" customWidth="1"/>
    <col min="7" max="7" width="12.09765625" style="191" customWidth="1"/>
    <col min="8" max="8" width="3.09765625" style="192" customWidth="1"/>
    <col min="9" max="255" width="8.8984375" style="192"/>
    <col min="256" max="256" width="4.3984375" style="192" customWidth="1"/>
    <col min="257" max="257" width="32.59765625" style="192" customWidth="1"/>
    <col min="258" max="258" width="42.296875" style="192" customWidth="1"/>
    <col min="259" max="259" width="15.59765625" style="192" bestFit="1" customWidth="1"/>
    <col min="260" max="260" width="12.296875" style="192" bestFit="1" customWidth="1"/>
    <col min="261" max="261" width="15.59765625" style="192" bestFit="1" customWidth="1"/>
    <col min="262" max="262" width="10.69921875" style="192" bestFit="1" customWidth="1"/>
    <col min="263" max="263" width="12.09765625" style="192" customWidth="1"/>
    <col min="264" max="264" width="3.09765625" style="192" customWidth="1"/>
    <col min="265" max="511" width="8.8984375" style="192"/>
    <col min="512" max="512" width="4.3984375" style="192" customWidth="1"/>
    <col min="513" max="513" width="32.59765625" style="192" customWidth="1"/>
    <col min="514" max="514" width="42.296875" style="192" customWidth="1"/>
    <col min="515" max="515" width="15.59765625" style="192" bestFit="1" customWidth="1"/>
    <col min="516" max="516" width="12.296875" style="192" bestFit="1" customWidth="1"/>
    <col min="517" max="517" width="15.59765625" style="192" bestFit="1" customWidth="1"/>
    <col min="518" max="518" width="10.69921875" style="192" bestFit="1" customWidth="1"/>
    <col min="519" max="519" width="12.09765625" style="192" customWidth="1"/>
    <col min="520" max="520" width="3.09765625" style="192" customWidth="1"/>
    <col min="521" max="767" width="8.8984375" style="192"/>
    <col min="768" max="768" width="4.3984375" style="192" customWidth="1"/>
    <col min="769" max="769" width="32.59765625" style="192" customWidth="1"/>
    <col min="770" max="770" width="42.296875" style="192" customWidth="1"/>
    <col min="771" max="771" width="15.59765625" style="192" bestFit="1" customWidth="1"/>
    <col min="772" max="772" width="12.296875" style="192" bestFit="1" customWidth="1"/>
    <col min="773" max="773" width="15.59765625" style="192" bestFit="1" customWidth="1"/>
    <col min="774" max="774" width="10.69921875" style="192" bestFit="1" customWidth="1"/>
    <col min="775" max="775" width="12.09765625" style="192" customWidth="1"/>
    <col min="776" max="776" width="3.09765625" style="192" customWidth="1"/>
    <col min="777" max="1023" width="8.8984375" style="192"/>
    <col min="1024" max="1024" width="4.3984375" style="192" customWidth="1"/>
    <col min="1025" max="1025" width="32.59765625" style="192" customWidth="1"/>
    <col min="1026" max="1026" width="42.296875" style="192" customWidth="1"/>
    <col min="1027" max="1027" width="15.59765625" style="192" bestFit="1" customWidth="1"/>
    <col min="1028" max="1028" width="12.296875" style="192" bestFit="1" customWidth="1"/>
    <col min="1029" max="1029" width="15.59765625" style="192" bestFit="1" customWidth="1"/>
    <col min="1030" max="1030" width="10.69921875" style="192" bestFit="1" customWidth="1"/>
    <col min="1031" max="1031" width="12.09765625" style="192" customWidth="1"/>
    <col min="1032" max="1032" width="3.09765625" style="192" customWidth="1"/>
    <col min="1033" max="1279" width="8.8984375" style="192"/>
    <col min="1280" max="1280" width="4.3984375" style="192" customWidth="1"/>
    <col min="1281" max="1281" width="32.59765625" style="192" customWidth="1"/>
    <col min="1282" max="1282" width="42.296875" style="192" customWidth="1"/>
    <col min="1283" max="1283" width="15.59765625" style="192" bestFit="1" customWidth="1"/>
    <col min="1284" max="1284" width="12.296875" style="192" bestFit="1" customWidth="1"/>
    <col min="1285" max="1285" width="15.59765625" style="192" bestFit="1" customWidth="1"/>
    <col min="1286" max="1286" width="10.69921875" style="192" bestFit="1" customWidth="1"/>
    <col min="1287" max="1287" width="12.09765625" style="192" customWidth="1"/>
    <col min="1288" max="1288" width="3.09765625" style="192" customWidth="1"/>
    <col min="1289" max="1535" width="8.8984375" style="192"/>
    <col min="1536" max="1536" width="4.3984375" style="192" customWidth="1"/>
    <col min="1537" max="1537" width="32.59765625" style="192" customWidth="1"/>
    <col min="1538" max="1538" width="42.296875" style="192" customWidth="1"/>
    <col min="1539" max="1539" width="15.59765625" style="192" bestFit="1" customWidth="1"/>
    <col min="1540" max="1540" width="12.296875" style="192" bestFit="1" customWidth="1"/>
    <col min="1541" max="1541" width="15.59765625" style="192" bestFit="1" customWidth="1"/>
    <col min="1542" max="1542" width="10.69921875" style="192" bestFit="1" customWidth="1"/>
    <col min="1543" max="1543" width="12.09765625" style="192" customWidth="1"/>
    <col min="1544" max="1544" width="3.09765625" style="192" customWidth="1"/>
    <col min="1545" max="1791" width="8.8984375" style="192"/>
    <col min="1792" max="1792" width="4.3984375" style="192" customWidth="1"/>
    <col min="1793" max="1793" width="32.59765625" style="192" customWidth="1"/>
    <col min="1794" max="1794" width="42.296875" style="192" customWidth="1"/>
    <col min="1795" max="1795" width="15.59765625" style="192" bestFit="1" customWidth="1"/>
    <col min="1796" max="1796" width="12.296875" style="192" bestFit="1" customWidth="1"/>
    <col min="1797" max="1797" width="15.59765625" style="192" bestFit="1" customWidth="1"/>
    <col min="1798" max="1798" width="10.69921875" style="192" bestFit="1" customWidth="1"/>
    <col min="1799" max="1799" width="12.09765625" style="192" customWidth="1"/>
    <col min="1800" max="1800" width="3.09765625" style="192" customWidth="1"/>
    <col min="1801" max="2047" width="8.8984375" style="192"/>
    <col min="2048" max="2048" width="4.3984375" style="192" customWidth="1"/>
    <col min="2049" max="2049" width="32.59765625" style="192" customWidth="1"/>
    <col min="2050" max="2050" width="42.296875" style="192" customWidth="1"/>
    <col min="2051" max="2051" width="15.59765625" style="192" bestFit="1" customWidth="1"/>
    <col min="2052" max="2052" width="12.296875" style="192" bestFit="1" customWidth="1"/>
    <col min="2053" max="2053" width="15.59765625" style="192" bestFit="1" customWidth="1"/>
    <col min="2054" max="2054" width="10.69921875" style="192" bestFit="1" customWidth="1"/>
    <col min="2055" max="2055" width="12.09765625" style="192" customWidth="1"/>
    <col min="2056" max="2056" width="3.09765625" style="192" customWidth="1"/>
    <col min="2057" max="2303" width="8.8984375" style="192"/>
    <col min="2304" max="2304" width="4.3984375" style="192" customWidth="1"/>
    <col min="2305" max="2305" width="32.59765625" style="192" customWidth="1"/>
    <col min="2306" max="2306" width="42.296875" style="192" customWidth="1"/>
    <col min="2307" max="2307" width="15.59765625" style="192" bestFit="1" customWidth="1"/>
    <col min="2308" max="2308" width="12.296875" style="192" bestFit="1" customWidth="1"/>
    <col min="2309" max="2309" width="15.59765625" style="192" bestFit="1" customWidth="1"/>
    <col min="2310" max="2310" width="10.69921875" style="192" bestFit="1" customWidth="1"/>
    <col min="2311" max="2311" width="12.09765625" style="192" customWidth="1"/>
    <col min="2312" max="2312" width="3.09765625" style="192" customWidth="1"/>
    <col min="2313" max="2559" width="8.8984375" style="192"/>
    <col min="2560" max="2560" width="4.3984375" style="192" customWidth="1"/>
    <col min="2561" max="2561" width="32.59765625" style="192" customWidth="1"/>
    <col min="2562" max="2562" width="42.296875" style="192" customWidth="1"/>
    <col min="2563" max="2563" width="15.59765625" style="192" bestFit="1" customWidth="1"/>
    <col min="2564" max="2564" width="12.296875" style="192" bestFit="1" customWidth="1"/>
    <col min="2565" max="2565" width="15.59765625" style="192" bestFit="1" customWidth="1"/>
    <col min="2566" max="2566" width="10.69921875" style="192" bestFit="1" customWidth="1"/>
    <col min="2567" max="2567" width="12.09765625" style="192" customWidth="1"/>
    <col min="2568" max="2568" width="3.09765625" style="192" customWidth="1"/>
    <col min="2569" max="2815" width="8.8984375" style="192"/>
    <col min="2816" max="2816" width="4.3984375" style="192" customWidth="1"/>
    <col min="2817" max="2817" width="32.59765625" style="192" customWidth="1"/>
    <col min="2818" max="2818" width="42.296875" style="192" customWidth="1"/>
    <col min="2819" max="2819" width="15.59765625" style="192" bestFit="1" customWidth="1"/>
    <col min="2820" max="2820" width="12.296875" style="192" bestFit="1" customWidth="1"/>
    <col min="2821" max="2821" width="15.59765625" style="192" bestFit="1" customWidth="1"/>
    <col min="2822" max="2822" width="10.69921875" style="192" bestFit="1" customWidth="1"/>
    <col min="2823" max="2823" width="12.09765625" style="192" customWidth="1"/>
    <col min="2824" max="2824" width="3.09765625" style="192" customWidth="1"/>
    <col min="2825" max="3071" width="8.8984375" style="192"/>
    <col min="3072" max="3072" width="4.3984375" style="192" customWidth="1"/>
    <col min="3073" max="3073" width="32.59765625" style="192" customWidth="1"/>
    <col min="3074" max="3074" width="42.296875" style="192" customWidth="1"/>
    <col min="3075" max="3075" width="15.59765625" style="192" bestFit="1" customWidth="1"/>
    <col min="3076" max="3076" width="12.296875" style="192" bestFit="1" customWidth="1"/>
    <col min="3077" max="3077" width="15.59765625" style="192" bestFit="1" customWidth="1"/>
    <col min="3078" max="3078" width="10.69921875" style="192" bestFit="1" customWidth="1"/>
    <col min="3079" max="3079" width="12.09765625" style="192" customWidth="1"/>
    <col min="3080" max="3080" width="3.09765625" style="192" customWidth="1"/>
    <col min="3081" max="3327" width="8.8984375" style="192"/>
    <col min="3328" max="3328" width="4.3984375" style="192" customWidth="1"/>
    <col min="3329" max="3329" width="32.59765625" style="192" customWidth="1"/>
    <col min="3330" max="3330" width="42.296875" style="192" customWidth="1"/>
    <col min="3331" max="3331" width="15.59765625" style="192" bestFit="1" customWidth="1"/>
    <col min="3332" max="3332" width="12.296875" style="192" bestFit="1" customWidth="1"/>
    <col min="3333" max="3333" width="15.59765625" style="192" bestFit="1" customWidth="1"/>
    <col min="3334" max="3334" width="10.69921875" style="192" bestFit="1" customWidth="1"/>
    <col min="3335" max="3335" width="12.09765625" style="192" customWidth="1"/>
    <col min="3336" max="3336" width="3.09765625" style="192" customWidth="1"/>
    <col min="3337" max="3583" width="8.8984375" style="192"/>
    <col min="3584" max="3584" width="4.3984375" style="192" customWidth="1"/>
    <col min="3585" max="3585" width="32.59765625" style="192" customWidth="1"/>
    <col min="3586" max="3586" width="42.296875" style="192" customWidth="1"/>
    <col min="3587" max="3587" width="15.59765625" style="192" bestFit="1" customWidth="1"/>
    <col min="3588" max="3588" width="12.296875" style="192" bestFit="1" customWidth="1"/>
    <col min="3589" max="3589" width="15.59765625" style="192" bestFit="1" customWidth="1"/>
    <col min="3590" max="3590" width="10.69921875" style="192" bestFit="1" customWidth="1"/>
    <col min="3591" max="3591" width="12.09765625" style="192" customWidth="1"/>
    <col min="3592" max="3592" width="3.09765625" style="192" customWidth="1"/>
    <col min="3593" max="3839" width="8.8984375" style="192"/>
    <col min="3840" max="3840" width="4.3984375" style="192" customWidth="1"/>
    <col min="3841" max="3841" width="32.59765625" style="192" customWidth="1"/>
    <col min="3842" max="3842" width="42.296875" style="192" customWidth="1"/>
    <col min="3843" max="3843" width="15.59765625" style="192" bestFit="1" customWidth="1"/>
    <col min="3844" max="3844" width="12.296875" style="192" bestFit="1" customWidth="1"/>
    <col min="3845" max="3845" width="15.59765625" style="192" bestFit="1" customWidth="1"/>
    <col min="3846" max="3846" width="10.69921875" style="192" bestFit="1" customWidth="1"/>
    <col min="3847" max="3847" width="12.09765625" style="192" customWidth="1"/>
    <col min="3848" max="3848" width="3.09765625" style="192" customWidth="1"/>
    <col min="3849" max="4095" width="8.8984375" style="192"/>
    <col min="4096" max="4096" width="4.3984375" style="192" customWidth="1"/>
    <col min="4097" max="4097" width="32.59765625" style="192" customWidth="1"/>
    <col min="4098" max="4098" width="42.296875" style="192" customWidth="1"/>
    <col min="4099" max="4099" width="15.59765625" style="192" bestFit="1" customWidth="1"/>
    <col min="4100" max="4100" width="12.296875" style="192" bestFit="1" customWidth="1"/>
    <col min="4101" max="4101" width="15.59765625" style="192" bestFit="1" customWidth="1"/>
    <col min="4102" max="4102" width="10.69921875" style="192" bestFit="1" customWidth="1"/>
    <col min="4103" max="4103" width="12.09765625" style="192" customWidth="1"/>
    <col min="4104" max="4104" width="3.09765625" style="192" customWidth="1"/>
    <col min="4105" max="4351" width="8.8984375" style="192"/>
    <col min="4352" max="4352" width="4.3984375" style="192" customWidth="1"/>
    <col min="4353" max="4353" width="32.59765625" style="192" customWidth="1"/>
    <col min="4354" max="4354" width="42.296875" style="192" customWidth="1"/>
    <col min="4355" max="4355" width="15.59765625" style="192" bestFit="1" customWidth="1"/>
    <col min="4356" max="4356" width="12.296875" style="192" bestFit="1" customWidth="1"/>
    <col min="4357" max="4357" width="15.59765625" style="192" bestFit="1" customWidth="1"/>
    <col min="4358" max="4358" width="10.69921875" style="192" bestFit="1" customWidth="1"/>
    <col min="4359" max="4359" width="12.09765625" style="192" customWidth="1"/>
    <col min="4360" max="4360" width="3.09765625" style="192" customWidth="1"/>
    <col min="4361" max="4607" width="8.8984375" style="192"/>
    <col min="4608" max="4608" width="4.3984375" style="192" customWidth="1"/>
    <col min="4609" max="4609" width="32.59765625" style="192" customWidth="1"/>
    <col min="4610" max="4610" width="42.296875" style="192" customWidth="1"/>
    <col min="4611" max="4611" width="15.59765625" style="192" bestFit="1" customWidth="1"/>
    <col min="4612" max="4612" width="12.296875" style="192" bestFit="1" customWidth="1"/>
    <col min="4613" max="4613" width="15.59765625" style="192" bestFit="1" customWidth="1"/>
    <col min="4614" max="4614" width="10.69921875" style="192" bestFit="1" customWidth="1"/>
    <col min="4615" max="4615" width="12.09765625" style="192" customWidth="1"/>
    <col min="4616" max="4616" width="3.09765625" style="192" customWidth="1"/>
    <col min="4617" max="4863" width="8.8984375" style="192"/>
    <col min="4864" max="4864" width="4.3984375" style="192" customWidth="1"/>
    <col min="4865" max="4865" width="32.59765625" style="192" customWidth="1"/>
    <col min="4866" max="4866" width="42.296875" style="192" customWidth="1"/>
    <col min="4867" max="4867" width="15.59765625" style="192" bestFit="1" customWidth="1"/>
    <col min="4868" max="4868" width="12.296875" style="192" bestFit="1" customWidth="1"/>
    <col min="4869" max="4869" width="15.59765625" style="192" bestFit="1" customWidth="1"/>
    <col min="4870" max="4870" width="10.69921875" style="192" bestFit="1" customWidth="1"/>
    <col min="4871" max="4871" width="12.09765625" style="192" customWidth="1"/>
    <col min="4872" max="4872" width="3.09765625" style="192" customWidth="1"/>
    <col min="4873" max="5119" width="8.8984375" style="192"/>
    <col min="5120" max="5120" width="4.3984375" style="192" customWidth="1"/>
    <col min="5121" max="5121" width="32.59765625" style="192" customWidth="1"/>
    <col min="5122" max="5122" width="42.296875" style="192" customWidth="1"/>
    <col min="5123" max="5123" width="15.59765625" style="192" bestFit="1" customWidth="1"/>
    <col min="5124" max="5124" width="12.296875" style="192" bestFit="1" customWidth="1"/>
    <col min="5125" max="5125" width="15.59765625" style="192" bestFit="1" customWidth="1"/>
    <col min="5126" max="5126" width="10.69921875" style="192" bestFit="1" customWidth="1"/>
    <col min="5127" max="5127" width="12.09765625" style="192" customWidth="1"/>
    <col min="5128" max="5128" width="3.09765625" style="192" customWidth="1"/>
    <col min="5129" max="5375" width="8.8984375" style="192"/>
    <col min="5376" max="5376" width="4.3984375" style="192" customWidth="1"/>
    <col min="5377" max="5377" width="32.59765625" style="192" customWidth="1"/>
    <col min="5378" max="5378" width="42.296875" style="192" customWidth="1"/>
    <col min="5379" max="5379" width="15.59765625" style="192" bestFit="1" customWidth="1"/>
    <col min="5380" max="5380" width="12.296875" style="192" bestFit="1" customWidth="1"/>
    <col min="5381" max="5381" width="15.59765625" style="192" bestFit="1" customWidth="1"/>
    <col min="5382" max="5382" width="10.69921875" style="192" bestFit="1" customWidth="1"/>
    <col min="5383" max="5383" width="12.09765625" style="192" customWidth="1"/>
    <col min="5384" max="5384" width="3.09765625" style="192" customWidth="1"/>
    <col min="5385" max="5631" width="8.8984375" style="192"/>
    <col min="5632" max="5632" width="4.3984375" style="192" customWidth="1"/>
    <col min="5633" max="5633" width="32.59765625" style="192" customWidth="1"/>
    <col min="5634" max="5634" width="42.296875" style="192" customWidth="1"/>
    <col min="5635" max="5635" width="15.59765625" style="192" bestFit="1" customWidth="1"/>
    <col min="5636" max="5636" width="12.296875" style="192" bestFit="1" customWidth="1"/>
    <col min="5637" max="5637" width="15.59765625" style="192" bestFit="1" customWidth="1"/>
    <col min="5638" max="5638" width="10.69921875" style="192" bestFit="1" customWidth="1"/>
    <col min="5639" max="5639" width="12.09765625" style="192" customWidth="1"/>
    <col min="5640" max="5640" width="3.09765625" style="192" customWidth="1"/>
    <col min="5641" max="5887" width="8.8984375" style="192"/>
    <col min="5888" max="5888" width="4.3984375" style="192" customWidth="1"/>
    <col min="5889" max="5889" width="32.59765625" style="192" customWidth="1"/>
    <col min="5890" max="5890" width="42.296875" style="192" customWidth="1"/>
    <col min="5891" max="5891" width="15.59765625" style="192" bestFit="1" customWidth="1"/>
    <col min="5892" max="5892" width="12.296875" style="192" bestFit="1" customWidth="1"/>
    <col min="5893" max="5893" width="15.59765625" style="192" bestFit="1" customWidth="1"/>
    <col min="5894" max="5894" width="10.69921875" style="192" bestFit="1" customWidth="1"/>
    <col min="5895" max="5895" width="12.09765625" style="192" customWidth="1"/>
    <col min="5896" max="5896" width="3.09765625" style="192" customWidth="1"/>
    <col min="5897" max="6143" width="8.8984375" style="192"/>
    <col min="6144" max="6144" width="4.3984375" style="192" customWidth="1"/>
    <col min="6145" max="6145" width="32.59765625" style="192" customWidth="1"/>
    <col min="6146" max="6146" width="42.296875" style="192" customWidth="1"/>
    <col min="6147" max="6147" width="15.59765625" style="192" bestFit="1" customWidth="1"/>
    <col min="6148" max="6148" width="12.296875" style="192" bestFit="1" customWidth="1"/>
    <col min="6149" max="6149" width="15.59765625" style="192" bestFit="1" customWidth="1"/>
    <col min="6150" max="6150" width="10.69921875" style="192" bestFit="1" customWidth="1"/>
    <col min="6151" max="6151" width="12.09765625" style="192" customWidth="1"/>
    <col min="6152" max="6152" width="3.09765625" style="192" customWidth="1"/>
    <col min="6153" max="6399" width="8.8984375" style="192"/>
    <col min="6400" max="6400" width="4.3984375" style="192" customWidth="1"/>
    <col min="6401" max="6401" width="32.59765625" style="192" customWidth="1"/>
    <col min="6402" max="6402" width="42.296875" style="192" customWidth="1"/>
    <col min="6403" max="6403" width="15.59765625" style="192" bestFit="1" customWidth="1"/>
    <col min="6404" max="6404" width="12.296875" style="192" bestFit="1" customWidth="1"/>
    <col min="6405" max="6405" width="15.59765625" style="192" bestFit="1" customWidth="1"/>
    <col min="6406" max="6406" width="10.69921875" style="192" bestFit="1" customWidth="1"/>
    <col min="6407" max="6407" width="12.09765625" style="192" customWidth="1"/>
    <col min="6408" max="6408" width="3.09765625" style="192" customWidth="1"/>
    <col min="6409" max="6655" width="8.8984375" style="192"/>
    <col min="6656" max="6656" width="4.3984375" style="192" customWidth="1"/>
    <col min="6657" max="6657" width="32.59765625" style="192" customWidth="1"/>
    <col min="6658" max="6658" width="42.296875" style="192" customWidth="1"/>
    <col min="6659" max="6659" width="15.59765625" style="192" bestFit="1" customWidth="1"/>
    <col min="6660" max="6660" width="12.296875" style="192" bestFit="1" customWidth="1"/>
    <col min="6661" max="6661" width="15.59765625" style="192" bestFit="1" customWidth="1"/>
    <col min="6662" max="6662" width="10.69921875" style="192" bestFit="1" customWidth="1"/>
    <col min="6663" max="6663" width="12.09765625" style="192" customWidth="1"/>
    <col min="6664" max="6664" width="3.09765625" style="192" customWidth="1"/>
    <col min="6665" max="6911" width="8.8984375" style="192"/>
    <col min="6912" max="6912" width="4.3984375" style="192" customWidth="1"/>
    <col min="6913" max="6913" width="32.59765625" style="192" customWidth="1"/>
    <col min="6914" max="6914" width="42.296875" style="192" customWidth="1"/>
    <col min="6915" max="6915" width="15.59765625" style="192" bestFit="1" customWidth="1"/>
    <col min="6916" max="6916" width="12.296875" style="192" bestFit="1" customWidth="1"/>
    <col min="6917" max="6917" width="15.59765625" style="192" bestFit="1" customWidth="1"/>
    <col min="6918" max="6918" width="10.69921875" style="192" bestFit="1" customWidth="1"/>
    <col min="6919" max="6919" width="12.09765625" style="192" customWidth="1"/>
    <col min="6920" max="6920" width="3.09765625" style="192" customWidth="1"/>
    <col min="6921" max="7167" width="8.8984375" style="192"/>
    <col min="7168" max="7168" width="4.3984375" style="192" customWidth="1"/>
    <col min="7169" max="7169" width="32.59765625" style="192" customWidth="1"/>
    <col min="7170" max="7170" width="42.296875" style="192" customWidth="1"/>
    <col min="7171" max="7171" width="15.59765625" style="192" bestFit="1" customWidth="1"/>
    <col min="7172" max="7172" width="12.296875" style="192" bestFit="1" customWidth="1"/>
    <col min="7173" max="7173" width="15.59765625" style="192" bestFit="1" customWidth="1"/>
    <col min="7174" max="7174" width="10.69921875" style="192" bestFit="1" customWidth="1"/>
    <col min="7175" max="7175" width="12.09765625" style="192" customWidth="1"/>
    <col min="7176" max="7176" width="3.09765625" style="192" customWidth="1"/>
    <col min="7177" max="7423" width="8.8984375" style="192"/>
    <col min="7424" max="7424" width="4.3984375" style="192" customWidth="1"/>
    <col min="7425" max="7425" width="32.59765625" style="192" customWidth="1"/>
    <col min="7426" max="7426" width="42.296875" style="192" customWidth="1"/>
    <col min="7427" max="7427" width="15.59765625" style="192" bestFit="1" customWidth="1"/>
    <col min="7428" max="7428" width="12.296875" style="192" bestFit="1" customWidth="1"/>
    <col min="7429" max="7429" width="15.59765625" style="192" bestFit="1" customWidth="1"/>
    <col min="7430" max="7430" width="10.69921875" style="192" bestFit="1" customWidth="1"/>
    <col min="7431" max="7431" width="12.09765625" style="192" customWidth="1"/>
    <col min="7432" max="7432" width="3.09765625" style="192" customWidth="1"/>
    <col min="7433" max="7679" width="8.8984375" style="192"/>
    <col min="7680" max="7680" width="4.3984375" style="192" customWidth="1"/>
    <col min="7681" max="7681" width="32.59765625" style="192" customWidth="1"/>
    <col min="7682" max="7682" width="42.296875" style="192" customWidth="1"/>
    <col min="7683" max="7683" width="15.59765625" style="192" bestFit="1" customWidth="1"/>
    <col min="7684" max="7684" width="12.296875" style="192" bestFit="1" customWidth="1"/>
    <col min="7685" max="7685" width="15.59765625" style="192" bestFit="1" customWidth="1"/>
    <col min="7686" max="7686" width="10.69921875" style="192" bestFit="1" customWidth="1"/>
    <col min="7687" max="7687" width="12.09765625" style="192" customWidth="1"/>
    <col min="7688" max="7688" width="3.09765625" style="192" customWidth="1"/>
    <col min="7689" max="7935" width="8.8984375" style="192"/>
    <col min="7936" max="7936" width="4.3984375" style="192" customWidth="1"/>
    <col min="7937" max="7937" width="32.59765625" style="192" customWidth="1"/>
    <col min="7938" max="7938" width="42.296875" style="192" customWidth="1"/>
    <col min="7939" max="7939" width="15.59765625" style="192" bestFit="1" customWidth="1"/>
    <col min="7940" max="7940" width="12.296875" style="192" bestFit="1" customWidth="1"/>
    <col min="7941" max="7941" width="15.59765625" style="192" bestFit="1" customWidth="1"/>
    <col min="7942" max="7942" width="10.69921875" style="192" bestFit="1" customWidth="1"/>
    <col min="7943" max="7943" width="12.09765625" style="192" customWidth="1"/>
    <col min="7944" max="7944" width="3.09765625" style="192" customWidth="1"/>
    <col min="7945" max="8191" width="8.8984375" style="192"/>
    <col min="8192" max="8192" width="4.3984375" style="192" customWidth="1"/>
    <col min="8193" max="8193" width="32.59765625" style="192" customWidth="1"/>
    <col min="8194" max="8194" width="42.296875" style="192" customWidth="1"/>
    <col min="8195" max="8195" width="15.59765625" style="192" bestFit="1" customWidth="1"/>
    <col min="8196" max="8196" width="12.296875" style="192" bestFit="1" customWidth="1"/>
    <col min="8197" max="8197" width="15.59765625" style="192" bestFit="1" customWidth="1"/>
    <col min="8198" max="8198" width="10.69921875" style="192" bestFit="1" customWidth="1"/>
    <col min="8199" max="8199" width="12.09765625" style="192" customWidth="1"/>
    <col min="8200" max="8200" width="3.09765625" style="192" customWidth="1"/>
    <col min="8201" max="8447" width="8.8984375" style="192"/>
    <col min="8448" max="8448" width="4.3984375" style="192" customWidth="1"/>
    <col min="8449" max="8449" width="32.59765625" style="192" customWidth="1"/>
    <col min="8450" max="8450" width="42.296875" style="192" customWidth="1"/>
    <col min="8451" max="8451" width="15.59765625" style="192" bestFit="1" customWidth="1"/>
    <col min="8452" max="8452" width="12.296875" style="192" bestFit="1" customWidth="1"/>
    <col min="8453" max="8453" width="15.59765625" style="192" bestFit="1" customWidth="1"/>
    <col min="8454" max="8454" width="10.69921875" style="192" bestFit="1" customWidth="1"/>
    <col min="8455" max="8455" width="12.09765625" style="192" customWidth="1"/>
    <col min="8456" max="8456" width="3.09765625" style="192" customWidth="1"/>
    <col min="8457" max="8703" width="8.8984375" style="192"/>
    <col min="8704" max="8704" width="4.3984375" style="192" customWidth="1"/>
    <col min="8705" max="8705" width="32.59765625" style="192" customWidth="1"/>
    <col min="8706" max="8706" width="42.296875" style="192" customWidth="1"/>
    <col min="8707" max="8707" width="15.59765625" style="192" bestFit="1" customWidth="1"/>
    <col min="8708" max="8708" width="12.296875" style="192" bestFit="1" customWidth="1"/>
    <col min="8709" max="8709" width="15.59765625" style="192" bestFit="1" customWidth="1"/>
    <col min="8710" max="8710" width="10.69921875" style="192" bestFit="1" customWidth="1"/>
    <col min="8711" max="8711" width="12.09765625" style="192" customWidth="1"/>
    <col min="8712" max="8712" width="3.09765625" style="192" customWidth="1"/>
    <col min="8713" max="8959" width="8.8984375" style="192"/>
    <col min="8960" max="8960" width="4.3984375" style="192" customWidth="1"/>
    <col min="8961" max="8961" width="32.59765625" style="192" customWidth="1"/>
    <col min="8962" max="8962" width="42.296875" style="192" customWidth="1"/>
    <col min="8963" max="8963" width="15.59765625" style="192" bestFit="1" customWidth="1"/>
    <col min="8964" max="8964" width="12.296875" style="192" bestFit="1" customWidth="1"/>
    <col min="8965" max="8965" width="15.59765625" style="192" bestFit="1" customWidth="1"/>
    <col min="8966" max="8966" width="10.69921875" style="192" bestFit="1" customWidth="1"/>
    <col min="8967" max="8967" width="12.09765625" style="192" customWidth="1"/>
    <col min="8968" max="8968" width="3.09765625" style="192" customWidth="1"/>
    <col min="8969" max="9215" width="8.8984375" style="192"/>
    <col min="9216" max="9216" width="4.3984375" style="192" customWidth="1"/>
    <col min="9217" max="9217" width="32.59765625" style="192" customWidth="1"/>
    <col min="9218" max="9218" width="42.296875" style="192" customWidth="1"/>
    <col min="9219" max="9219" width="15.59765625" style="192" bestFit="1" customWidth="1"/>
    <col min="9220" max="9220" width="12.296875" style="192" bestFit="1" customWidth="1"/>
    <col min="9221" max="9221" width="15.59765625" style="192" bestFit="1" customWidth="1"/>
    <col min="9222" max="9222" width="10.69921875" style="192" bestFit="1" customWidth="1"/>
    <col min="9223" max="9223" width="12.09765625" style="192" customWidth="1"/>
    <col min="9224" max="9224" width="3.09765625" style="192" customWidth="1"/>
    <col min="9225" max="9471" width="8.8984375" style="192"/>
    <col min="9472" max="9472" width="4.3984375" style="192" customWidth="1"/>
    <col min="9473" max="9473" width="32.59765625" style="192" customWidth="1"/>
    <col min="9474" max="9474" width="42.296875" style="192" customWidth="1"/>
    <col min="9475" max="9475" width="15.59765625" style="192" bestFit="1" customWidth="1"/>
    <col min="9476" max="9476" width="12.296875" style="192" bestFit="1" customWidth="1"/>
    <col min="9477" max="9477" width="15.59765625" style="192" bestFit="1" customWidth="1"/>
    <col min="9478" max="9478" width="10.69921875" style="192" bestFit="1" customWidth="1"/>
    <col min="9479" max="9479" width="12.09765625" style="192" customWidth="1"/>
    <col min="9480" max="9480" width="3.09765625" style="192" customWidth="1"/>
    <col min="9481" max="9727" width="8.8984375" style="192"/>
    <col min="9728" max="9728" width="4.3984375" style="192" customWidth="1"/>
    <col min="9729" max="9729" width="32.59765625" style="192" customWidth="1"/>
    <col min="9730" max="9730" width="42.296875" style="192" customWidth="1"/>
    <col min="9731" max="9731" width="15.59765625" style="192" bestFit="1" customWidth="1"/>
    <col min="9732" max="9732" width="12.296875" style="192" bestFit="1" customWidth="1"/>
    <col min="9733" max="9733" width="15.59765625" style="192" bestFit="1" customWidth="1"/>
    <col min="9734" max="9734" width="10.69921875" style="192" bestFit="1" customWidth="1"/>
    <col min="9735" max="9735" width="12.09765625" style="192" customWidth="1"/>
    <col min="9736" max="9736" width="3.09765625" style="192" customWidth="1"/>
    <col min="9737" max="9983" width="8.8984375" style="192"/>
    <col min="9984" max="9984" width="4.3984375" style="192" customWidth="1"/>
    <col min="9985" max="9985" width="32.59765625" style="192" customWidth="1"/>
    <col min="9986" max="9986" width="42.296875" style="192" customWidth="1"/>
    <col min="9987" max="9987" width="15.59765625" style="192" bestFit="1" customWidth="1"/>
    <col min="9988" max="9988" width="12.296875" style="192" bestFit="1" customWidth="1"/>
    <col min="9989" max="9989" width="15.59765625" style="192" bestFit="1" customWidth="1"/>
    <col min="9990" max="9990" width="10.69921875" style="192" bestFit="1" customWidth="1"/>
    <col min="9991" max="9991" width="12.09765625" style="192" customWidth="1"/>
    <col min="9992" max="9992" width="3.09765625" style="192" customWidth="1"/>
    <col min="9993" max="10239" width="8.8984375" style="192"/>
    <col min="10240" max="10240" width="4.3984375" style="192" customWidth="1"/>
    <col min="10241" max="10241" width="32.59765625" style="192" customWidth="1"/>
    <col min="10242" max="10242" width="42.296875" style="192" customWidth="1"/>
    <col min="10243" max="10243" width="15.59765625" style="192" bestFit="1" customWidth="1"/>
    <col min="10244" max="10244" width="12.296875" style="192" bestFit="1" customWidth="1"/>
    <col min="10245" max="10245" width="15.59765625" style="192" bestFit="1" customWidth="1"/>
    <col min="10246" max="10246" width="10.69921875" style="192" bestFit="1" customWidth="1"/>
    <col min="10247" max="10247" width="12.09765625" style="192" customWidth="1"/>
    <col min="10248" max="10248" width="3.09765625" style="192" customWidth="1"/>
    <col min="10249" max="10495" width="8.8984375" style="192"/>
    <col min="10496" max="10496" width="4.3984375" style="192" customWidth="1"/>
    <col min="10497" max="10497" width="32.59765625" style="192" customWidth="1"/>
    <col min="10498" max="10498" width="42.296875" style="192" customWidth="1"/>
    <col min="10499" max="10499" width="15.59765625" style="192" bestFit="1" customWidth="1"/>
    <col min="10500" max="10500" width="12.296875" style="192" bestFit="1" customWidth="1"/>
    <col min="10501" max="10501" width="15.59765625" style="192" bestFit="1" customWidth="1"/>
    <col min="10502" max="10502" width="10.69921875" style="192" bestFit="1" customWidth="1"/>
    <col min="10503" max="10503" width="12.09765625" style="192" customWidth="1"/>
    <col min="10504" max="10504" width="3.09765625" style="192" customWidth="1"/>
    <col min="10505" max="10751" width="8.8984375" style="192"/>
    <col min="10752" max="10752" width="4.3984375" style="192" customWidth="1"/>
    <col min="10753" max="10753" width="32.59765625" style="192" customWidth="1"/>
    <col min="10754" max="10754" width="42.296875" style="192" customWidth="1"/>
    <col min="10755" max="10755" width="15.59765625" style="192" bestFit="1" customWidth="1"/>
    <col min="10756" max="10756" width="12.296875" style="192" bestFit="1" customWidth="1"/>
    <col min="10757" max="10757" width="15.59765625" style="192" bestFit="1" customWidth="1"/>
    <col min="10758" max="10758" width="10.69921875" style="192" bestFit="1" customWidth="1"/>
    <col min="10759" max="10759" width="12.09765625" style="192" customWidth="1"/>
    <col min="10760" max="10760" width="3.09765625" style="192" customWidth="1"/>
    <col min="10761" max="11007" width="8.8984375" style="192"/>
    <col min="11008" max="11008" width="4.3984375" style="192" customWidth="1"/>
    <col min="11009" max="11009" width="32.59765625" style="192" customWidth="1"/>
    <col min="11010" max="11010" width="42.296875" style="192" customWidth="1"/>
    <col min="11011" max="11011" width="15.59765625" style="192" bestFit="1" customWidth="1"/>
    <col min="11012" max="11012" width="12.296875" style="192" bestFit="1" customWidth="1"/>
    <col min="11013" max="11013" width="15.59765625" style="192" bestFit="1" customWidth="1"/>
    <col min="11014" max="11014" width="10.69921875" style="192" bestFit="1" customWidth="1"/>
    <col min="11015" max="11015" width="12.09765625" style="192" customWidth="1"/>
    <col min="11016" max="11016" width="3.09765625" style="192" customWidth="1"/>
    <col min="11017" max="11263" width="8.8984375" style="192"/>
    <col min="11264" max="11264" width="4.3984375" style="192" customWidth="1"/>
    <col min="11265" max="11265" width="32.59765625" style="192" customWidth="1"/>
    <col min="11266" max="11266" width="42.296875" style="192" customWidth="1"/>
    <col min="11267" max="11267" width="15.59765625" style="192" bestFit="1" customWidth="1"/>
    <col min="11268" max="11268" width="12.296875" style="192" bestFit="1" customWidth="1"/>
    <col min="11269" max="11269" width="15.59765625" style="192" bestFit="1" customWidth="1"/>
    <col min="11270" max="11270" width="10.69921875" style="192" bestFit="1" customWidth="1"/>
    <col min="11271" max="11271" width="12.09765625" style="192" customWidth="1"/>
    <col min="11272" max="11272" width="3.09765625" style="192" customWidth="1"/>
    <col min="11273" max="11519" width="8.8984375" style="192"/>
    <col min="11520" max="11520" width="4.3984375" style="192" customWidth="1"/>
    <col min="11521" max="11521" width="32.59765625" style="192" customWidth="1"/>
    <col min="11522" max="11522" width="42.296875" style="192" customWidth="1"/>
    <col min="11523" max="11523" width="15.59765625" style="192" bestFit="1" customWidth="1"/>
    <col min="11524" max="11524" width="12.296875" style="192" bestFit="1" customWidth="1"/>
    <col min="11525" max="11525" width="15.59765625" style="192" bestFit="1" customWidth="1"/>
    <col min="11526" max="11526" width="10.69921875" style="192" bestFit="1" customWidth="1"/>
    <col min="11527" max="11527" width="12.09765625" style="192" customWidth="1"/>
    <col min="11528" max="11528" width="3.09765625" style="192" customWidth="1"/>
    <col min="11529" max="11775" width="8.8984375" style="192"/>
    <col min="11776" max="11776" width="4.3984375" style="192" customWidth="1"/>
    <col min="11777" max="11777" width="32.59765625" style="192" customWidth="1"/>
    <col min="11778" max="11778" width="42.296875" style="192" customWidth="1"/>
    <col min="11779" max="11779" width="15.59765625" style="192" bestFit="1" customWidth="1"/>
    <col min="11780" max="11780" width="12.296875" style="192" bestFit="1" customWidth="1"/>
    <col min="11781" max="11781" width="15.59765625" style="192" bestFit="1" customWidth="1"/>
    <col min="11782" max="11782" width="10.69921875" style="192" bestFit="1" customWidth="1"/>
    <col min="11783" max="11783" width="12.09765625" style="192" customWidth="1"/>
    <col min="11784" max="11784" width="3.09765625" style="192" customWidth="1"/>
    <col min="11785" max="12031" width="8.8984375" style="192"/>
    <col min="12032" max="12032" width="4.3984375" style="192" customWidth="1"/>
    <col min="12033" max="12033" width="32.59765625" style="192" customWidth="1"/>
    <col min="12034" max="12034" width="42.296875" style="192" customWidth="1"/>
    <col min="12035" max="12035" width="15.59765625" style="192" bestFit="1" customWidth="1"/>
    <col min="12036" max="12036" width="12.296875" style="192" bestFit="1" customWidth="1"/>
    <col min="12037" max="12037" width="15.59765625" style="192" bestFit="1" customWidth="1"/>
    <col min="12038" max="12038" width="10.69921875" style="192" bestFit="1" customWidth="1"/>
    <col min="12039" max="12039" width="12.09765625" style="192" customWidth="1"/>
    <col min="12040" max="12040" width="3.09765625" style="192" customWidth="1"/>
    <col min="12041" max="12287" width="8.8984375" style="192"/>
    <col min="12288" max="12288" width="4.3984375" style="192" customWidth="1"/>
    <col min="12289" max="12289" width="32.59765625" style="192" customWidth="1"/>
    <col min="12290" max="12290" width="42.296875" style="192" customWidth="1"/>
    <col min="12291" max="12291" width="15.59765625" style="192" bestFit="1" customWidth="1"/>
    <col min="12292" max="12292" width="12.296875" style="192" bestFit="1" customWidth="1"/>
    <col min="12293" max="12293" width="15.59765625" style="192" bestFit="1" customWidth="1"/>
    <col min="12294" max="12294" width="10.69921875" style="192" bestFit="1" customWidth="1"/>
    <col min="12295" max="12295" width="12.09765625" style="192" customWidth="1"/>
    <col min="12296" max="12296" width="3.09765625" style="192" customWidth="1"/>
    <col min="12297" max="12543" width="8.8984375" style="192"/>
    <col min="12544" max="12544" width="4.3984375" style="192" customWidth="1"/>
    <col min="12545" max="12545" width="32.59765625" style="192" customWidth="1"/>
    <col min="12546" max="12546" width="42.296875" style="192" customWidth="1"/>
    <col min="12547" max="12547" width="15.59765625" style="192" bestFit="1" customWidth="1"/>
    <col min="12548" max="12548" width="12.296875" style="192" bestFit="1" customWidth="1"/>
    <col min="12549" max="12549" width="15.59765625" style="192" bestFit="1" customWidth="1"/>
    <col min="12550" max="12550" width="10.69921875" style="192" bestFit="1" customWidth="1"/>
    <col min="12551" max="12551" width="12.09765625" style="192" customWidth="1"/>
    <col min="12552" max="12552" width="3.09765625" style="192" customWidth="1"/>
    <col min="12553" max="12799" width="8.8984375" style="192"/>
    <col min="12800" max="12800" width="4.3984375" style="192" customWidth="1"/>
    <col min="12801" max="12801" width="32.59765625" style="192" customWidth="1"/>
    <col min="12802" max="12802" width="42.296875" style="192" customWidth="1"/>
    <col min="12803" max="12803" width="15.59765625" style="192" bestFit="1" customWidth="1"/>
    <col min="12804" max="12804" width="12.296875" style="192" bestFit="1" customWidth="1"/>
    <col min="12805" max="12805" width="15.59765625" style="192" bestFit="1" customWidth="1"/>
    <col min="12806" max="12806" width="10.69921875" style="192" bestFit="1" customWidth="1"/>
    <col min="12807" max="12807" width="12.09765625" style="192" customWidth="1"/>
    <col min="12808" max="12808" width="3.09765625" style="192" customWidth="1"/>
    <col min="12809" max="13055" width="8.8984375" style="192"/>
    <col min="13056" max="13056" width="4.3984375" style="192" customWidth="1"/>
    <col min="13057" max="13057" width="32.59765625" style="192" customWidth="1"/>
    <col min="13058" max="13058" width="42.296875" style="192" customWidth="1"/>
    <col min="13059" max="13059" width="15.59765625" style="192" bestFit="1" customWidth="1"/>
    <col min="13060" max="13060" width="12.296875" style="192" bestFit="1" customWidth="1"/>
    <col min="13061" max="13061" width="15.59765625" style="192" bestFit="1" customWidth="1"/>
    <col min="13062" max="13062" width="10.69921875" style="192" bestFit="1" customWidth="1"/>
    <col min="13063" max="13063" width="12.09765625" style="192" customWidth="1"/>
    <col min="13064" max="13064" width="3.09765625" style="192" customWidth="1"/>
    <col min="13065" max="13311" width="8.8984375" style="192"/>
    <col min="13312" max="13312" width="4.3984375" style="192" customWidth="1"/>
    <col min="13313" max="13313" width="32.59765625" style="192" customWidth="1"/>
    <col min="13314" max="13314" width="42.296875" style="192" customWidth="1"/>
    <col min="13315" max="13315" width="15.59765625" style="192" bestFit="1" customWidth="1"/>
    <col min="13316" max="13316" width="12.296875" style="192" bestFit="1" customWidth="1"/>
    <col min="13317" max="13317" width="15.59765625" style="192" bestFit="1" customWidth="1"/>
    <col min="13318" max="13318" width="10.69921875" style="192" bestFit="1" customWidth="1"/>
    <col min="13319" max="13319" width="12.09765625" style="192" customWidth="1"/>
    <col min="13320" max="13320" width="3.09765625" style="192" customWidth="1"/>
    <col min="13321" max="13567" width="8.8984375" style="192"/>
    <col min="13568" max="13568" width="4.3984375" style="192" customWidth="1"/>
    <col min="13569" max="13569" width="32.59765625" style="192" customWidth="1"/>
    <col min="13570" max="13570" width="42.296875" style="192" customWidth="1"/>
    <col min="13571" max="13571" width="15.59765625" style="192" bestFit="1" customWidth="1"/>
    <col min="13572" max="13572" width="12.296875" style="192" bestFit="1" customWidth="1"/>
    <col min="13573" max="13573" width="15.59765625" style="192" bestFit="1" customWidth="1"/>
    <col min="13574" max="13574" width="10.69921875" style="192" bestFit="1" customWidth="1"/>
    <col min="13575" max="13575" width="12.09765625" style="192" customWidth="1"/>
    <col min="13576" max="13576" width="3.09765625" style="192" customWidth="1"/>
    <col min="13577" max="13823" width="8.8984375" style="192"/>
    <col min="13824" max="13824" width="4.3984375" style="192" customWidth="1"/>
    <col min="13825" max="13825" width="32.59765625" style="192" customWidth="1"/>
    <col min="13826" max="13826" width="42.296875" style="192" customWidth="1"/>
    <col min="13827" max="13827" width="15.59765625" style="192" bestFit="1" customWidth="1"/>
    <col min="13828" max="13828" width="12.296875" style="192" bestFit="1" customWidth="1"/>
    <col min="13829" max="13829" width="15.59765625" style="192" bestFit="1" customWidth="1"/>
    <col min="13830" max="13830" width="10.69921875" style="192" bestFit="1" customWidth="1"/>
    <col min="13831" max="13831" width="12.09765625" style="192" customWidth="1"/>
    <col min="13832" max="13832" width="3.09765625" style="192" customWidth="1"/>
    <col min="13833" max="14079" width="8.8984375" style="192"/>
    <col min="14080" max="14080" width="4.3984375" style="192" customWidth="1"/>
    <col min="14081" max="14081" width="32.59765625" style="192" customWidth="1"/>
    <col min="14082" max="14082" width="42.296875" style="192" customWidth="1"/>
    <col min="14083" max="14083" width="15.59765625" style="192" bestFit="1" customWidth="1"/>
    <col min="14084" max="14084" width="12.296875" style="192" bestFit="1" customWidth="1"/>
    <col min="14085" max="14085" width="15.59765625" style="192" bestFit="1" customWidth="1"/>
    <col min="14086" max="14086" width="10.69921875" style="192" bestFit="1" customWidth="1"/>
    <col min="14087" max="14087" width="12.09765625" style="192" customWidth="1"/>
    <col min="14088" max="14088" width="3.09765625" style="192" customWidth="1"/>
    <col min="14089" max="14335" width="8.8984375" style="192"/>
    <col min="14336" max="14336" width="4.3984375" style="192" customWidth="1"/>
    <col min="14337" max="14337" width="32.59765625" style="192" customWidth="1"/>
    <col min="14338" max="14338" width="42.296875" style="192" customWidth="1"/>
    <col min="14339" max="14339" width="15.59765625" style="192" bestFit="1" customWidth="1"/>
    <col min="14340" max="14340" width="12.296875" style="192" bestFit="1" customWidth="1"/>
    <col min="14341" max="14341" width="15.59765625" style="192" bestFit="1" customWidth="1"/>
    <col min="14342" max="14342" width="10.69921875" style="192" bestFit="1" customWidth="1"/>
    <col min="14343" max="14343" width="12.09765625" style="192" customWidth="1"/>
    <col min="14344" max="14344" width="3.09765625" style="192" customWidth="1"/>
    <col min="14345" max="14591" width="8.8984375" style="192"/>
    <col min="14592" max="14592" width="4.3984375" style="192" customWidth="1"/>
    <col min="14593" max="14593" width="32.59765625" style="192" customWidth="1"/>
    <col min="14594" max="14594" width="42.296875" style="192" customWidth="1"/>
    <col min="14595" max="14595" width="15.59765625" style="192" bestFit="1" customWidth="1"/>
    <col min="14596" max="14596" width="12.296875" style="192" bestFit="1" customWidth="1"/>
    <col min="14597" max="14597" width="15.59765625" style="192" bestFit="1" customWidth="1"/>
    <col min="14598" max="14598" width="10.69921875" style="192" bestFit="1" customWidth="1"/>
    <col min="14599" max="14599" width="12.09765625" style="192" customWidth="1"/>
    <col min="14600" max="14600" width="3.09765625" style="192" customWidth="1"/>
    <col min="14601" max="14847" width="8.8984375" style="192"/>
    <col min="14848" max="14848" width="4.3984375" style="192" customWidth="1"/>
    <col min="14849" max="14849" width="32.59765625" style="192" customWidth="1"/>
    <col min="14850" max="14850" width="42.296875" style="192" customWidth="1"/>
    <col min="14851" max="14851" width="15.59765625" style="192" bestFit="1" customWidth="1"/>
    <col min="14852" max="14852" width="12.296875" style="192" bestFit="1" customWidth="1"/>
    <col min="14853" max="14853" width="15.59765625" style="192" bestFit="1" customWidth="1"/>
    <col min="14854" max="14854" width="10.69921875" style="192" bestFit="1" customWidth="1"/>
    <col min="14855" max="14855" width="12.09765625" style="192" customWidth="1"/>
    <col min="14856" max="14856" width="3.09765625" style="192" customWidth="1"/>
    <col min="14857" max="15103" width="8.8984375" style="192"/>
    <col min="15104" max="15104" width="4.3984375" style="192" customWidth="1"/>
    <col min="15105" max="15105" width="32.59765625" style="192" customWidth="1"/>
    <col min="15106" max="15106" width="42.296875" style="192" customWidth="1"/>
    <col min="15107" max="15107" width="15.59765625" style="192" bestFit="1" customWidth="1"/>
    <col min="15108" max="15108" width="12.296875" style="192" bestFit="1" customWidth="1"/>
    <col min="15109" max="15109" width="15.59765625" style="192" bestFit="1" customWidth="1"/>
    <col min="15110" max="15110" width="10.69921875" style="192" bestFit="1" customWidth="1"/>
    <col min="15111" max="15111" width="12.09765625" style="192" customWidth="1"/>
    <col min="15112" max="15112" width="3.09765625" style="192" customWidth="1"/>
    <col min="15113" max="15359" width="8.8984375" style="192"/>
    <col min="15360" max="15360" width="4.3984375" style="192" customWidth="1"/>
    <col min="15361" max="15361" width="32.59765625" style="192" customWidth="1"/>
    <col min="15362" max="15362" width="42.296875" style="192" customWidth="1"/>
    <col min="15363" max="15363" width="15.59765625" style="192" bestFit="1" customWidth="1"/>
    <col min="15364" max="15364" width="12.296875" style="192" bestFit="1" customWidth="1"/>
    <col min="15365" max="15365" width="15.59765625" style="192" bestFit="1" customWidth="1"/>
    <col min="15366" max="15366" width="10.69921875" style="192" bestFit="1" customWidth="1"/>
    <col min="15367" max="15367" width="12.09765625" style="192" customWidth="1"/>
    <col min="15368" max="15368" width="3.09765625" style="192" customWidth="1"/>
    <col min="15369" max="15615" width="8.8984375" style="192"/>
    <col min="15616" max="15616" width="4.3984375" style="192" customWidth="1"/>
    <col min="15617" max="15617" width="32.59765625" style="192" customWidth="1"/>
    <col min="15618" max="15618" width="42.296875" style="192" customWidth="1"/>
    <col min="15619" max="15619" width="15.59765625" style="192" bestFit="1" customWidth="1"/>
    <col min="15620" max="15620" width="12.296875" style="192" bestFit="1" customWidth="1"/>
    <col min="15621" max="15621" width="15.59765625" style="192" bestFit="1" customWidth="1"/>
    <col min="15622" max="15622" width="10.69921875" style="192" bestFit="1" customWidth="1"/>
    <col min="15623" max="15623" width="12.09765625" style="192" customWidth="1"/>
    <col min="15624" max="15624" width="3.09765625" style="192" customWidth="1"/>
    <col min="15625" max="15871" width="8.8984375" style="192"/>
    <col min="15872" max="15872" width="4.3984375" style="192" customWidth="1"/>
    <col min="15873" max="15873" width="32.59765625" style="192" customWidth="1"/>
    <col min="15874" max="15874" width="42.296875" style="192" customWidth="1"/>
    <col min="15875" max="15875" width="15.59765625" style="192" bestFit="1" customWidth="1"/>
    <col min="15876" max="15876" width="12.296875" style="192" bestFit="1" customWidth="1"/>
    <col min="15877" max="15877" width="15.59765625" style="192" bestFit="1" customWidth="1"/>
    <col min="15878" max="15878" width="10.69921875" style="192" bestFit="1" customWidth="1"/>
    <col min="15879" max="15879" width="12.09765625" style="192" customWidth="1"/>
    <col min="15880" max="15880" width="3.09765625" style="192" customWidth="1"/>
    <col min="15881" max="16127" width="8.8984375" style="192"/>
    <col min="16128" max="16128" width="4.3984375" style="192" customWidth="1"/>
    <col min="16129" max="16129" width="32.59765625" style="192" customWidth="1"/>
    <col min="16130" max="16130" width="42.296875" style="192" customWidth="1"/>
    <col min="16131" max="16131" width="15.59765625" style="192" bestFit="1" customWidth="1"/>
    <col min="16132" max="16132" width="12.296875" style="192" bestFit="1" customWidth="1"/>
    <col min="16133" max="16133" width="15.59765625" style="192" bestFit="1" customWidth="1"/>
    <col min="16134" max="16134" width="10.69921875" style="192" bestFit="1" customWidth="1"/>
    <col min="16135" max="16135" width="12.09765625" style="192" customWidth="1"/>
    <col min="16136" max="16136" width="3.09765625" style="192" customWidth="1"/>
    <col min="16137" max="16384" width="8.8984375" style="192"/>
  </cols>
  <sheetData>
    <row r="1" spans="1:7" x14ac:dyDescent="0.3">
      <c r="A1" s="254" t="s">
        <v>0</v>
      </c>
      <c r="B1" s="254"/>
      <c r="C1" s="254"/>
      <c r="D1" s="254"/>
      <c r="E1" s="254"/>
      <c r="F1" s="254"/>
    </row>
    <row r="2" spans="1:7" ht="15.7" customHeight="1" x14ac:dyDescent="0.3">
      <c r="B2" s="193" t="s">
        <v>709</v>
      </c>
    </row>
    <row r="3" spans="1:7" ht="15.7" customHeight="1" x14ac:dyDescent="0.3">
      <c r="B3" s="193"/>
    </row>
    <row r="4" spans="1:7" ht="15.7" customHeight="1" x14ac:dyDescent="0.3">
      <c r="B4" s="193"/>
    </row>
    <row r="5" spans="1:7" ht="15.7" customHeight="1" x14ac:dyDescent="0.3">
      <c r="B5" s="193"/>
    </row>
    <row r="6" spans="1:7" x14ac:dyDescent="0.3">
      <c r="A6" s="196" t="s">
        <v>578</v>
      </c>
      <c r="C6" s="197" t="s">
        <v>2</v>
      </c>
      <c r="D6" s="197" t="s">
        <v>3</v>
      </c>
      <c r="E6" s="197" t="s">
        <v>4</v>
      </c>
      <c r="F6" s="198" t="s">
        <v>5</v>
      </c>
    </row>
    <row r="7" spans="1:7" x14ac:dyDescent="0.3">
      <c r="A7" s="199" t="s">
        <v>78</v>
      </c>
      <c r="B7" s="192" t="s">
        <v>710</v>
      </c>
      <c r="C7" s="200">
        <v>193.31</v>
      </c>
      <c r="D7" s="200">
        <v>38.659999999999997</v>
      </c>
      <c r="E7" s="201">
        <v>231.97</v>
      </c>
      <c r="F7" s="195" t="s">
        <v>711</v>
      </c>
      <c r="G7" s="191" t="s">
        <v>21</v>
      </c>
    </row>
    <row r="8" spans="1:7" x14ac:dyDescent="0.3">
      <c r="C8" s="206">
        <f>SUM(C7:C7)</f>
        <v>193.31</v>
      </c>
      <c r="D8" s="206">
        <f>SUM(D7:D7)</f>
        <v>38.659999999999997</v>
      </c>
      <c r="E8" s="206">
        <f>SUM(E7:E7)</f>
        <v>231.97</v>
      </c>
    </row>
    <row r="9" spans="1:7" x14ac:dyDescent="0.3">
      <c r="C9" s="205"/>
      <c r="D9" s="205"/>
      <c r="E9" s="205"/>
      <c r="G9" s="202"/>
    </row>
    <row r="10" spans="1:7" x14ac:dyDescent="0.3">
      <c r="A10" s="196" t="s">
        <v>583</v>
      </c>
      <c r="C10" s="207"/>
      <c r="D10" s="207"/>
      <c r="E10" s="207"/>
    </row>
    <row r="11" spans="1:7" x14ac:dyDescent="0.3">
      <c r="A11" s="199" t="s">
        <v>669</v>
      </c>
      <c r="B11" s="192" t="s">
        <v>712</v>
      </c>
      <c r="C11" s="208">
        <v>535</v>
      </c>
      <c r="D11" s="208">
        <v>107</v>
      </c>
      <c r="E11" s="208">
        <v>642</v>
      </c>
      <c r="F11" s="210">
        <v>203425</v>
      </c>
      <c r="G11" s="191" t="s">
        <v>21</v>
      </c>
    </row>
    <row r="12" spans="1:7" x14ac:dyDescent="0.3">
      <c r="C12" s="206">
        <f>SUM(C11:C11)</f>
        <v>535</v>
      </c>
      <c r="D12" s="206">
        <f>SUM(D11:D11)</f>
        <v>107</v>
      </c>
      <c r="E12" s="206">
        <f>SUM(E11:E11)</f>
        <v>642</v>
      </c>
      <c r="G12" s="202"/>
    </row>
    <row r="13" spans="1:7" x14ac:dyDescent="0.3">
      <c r="C13" s="205"/>
      <c r="D13" s="205"/>
      <c r="E13" s="205"/>
      <c r="G13" s="202"/>
    </row>
    <row r="14" spans="1:7" x14ac:dyDescent="0.3">
      <c r="C14" s="205"/>
      <c r="D14" s="205"/>
      <c r="E14" s="205"/>
    </row>
    <row r="15" spans="1:7" x14ac:dyDescent="0.3">
      <c r="C15" s="205"/>
      <c r="D15" s="205"/>
      <c r="E15" s="205"/>
      <c r="G15" s="202"/>
    </row>
    <row r="16" spans="1:7" x14ac:dyDescent="0.3">
      <c r="B16" s="225" t="s">
        <v>112</v>
      </c>
      <c r="C16" s="206">
        <f>C8+C12</f>
        <v>728.31</v>
      </c>
      <c r="D16" s="206">
        <f>D8+D12</f>
        <v>145.66</v>
      </c>
      <c r="E16" s="206">
        <f>E8+E12</f>
        <v>873.97</v>
      </c>
    </row>
    <row r="17" spans="1:5" x14ac:dyDescent="0.3">
      <c r="B17" s="226"/>
      <c r="C17" s="205"/>
      <c r="D17" s="205"/>
      <c r="E17" s="205"/>
    </row>
    <row r="18" spans="1:5" x14ac:dyDescent="0.3">
      <c r="B18" s="226"/>
      <c r="C18" s="205"/>
      <c r="D18" s="205"/>
      <c r="E18" s="205"/>
    </row>
    <row r="19" spans="1:5" x14ac:dyDescent="0.3">
      <c r="A19" s="227"/>
      <c r="B19" s="226"/>
      <c r="C19" s="205"/>
      <c r="D19" s="205"/>
      <c r="E19" s="205"/>
    </row>
    <row r="20" spans="1:5" x14ac:dyDescent="0.3">
      <c r="A20" s="199"/>
      <c r="C20" s="208"/>
    </row>
    <row r="21" spans="1:5" x14ac:dyDescent="0.3">
      <c r="A21" s="228"/>
      <c r="C21" s="208"/>
    </row>
    <row r="22" spans="1:5" x14ac:dyDescent="0.3">
      <c r="A22" s="227"/>
      <c r="B22" s="229"/>
      <c r="C22" s="208"/>
    </row>
    <row r="23" spans="1:5" x14ac:dyDescent="0.3">
      <c r="A23" s="227"/>
      <c r="B23" s="229"/>
      <c r="C23" s="208"/>
    </row>
    <row r="24" spans="1:5" x14ac:dyDescent="0.3">
      <c r="A24" s="227"/>
      <c r="B24" s="229"/>
      <c r="C24" s="208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27" sqref="B27"/>
    </sheetView>
  </sheetViews>
  <sheetFormatPr defaultRowHeight="12.7" x14ac:dyDescent="0.25"/>
  <cols>
    <col min="1" max="1" width="30.3984375" style="45" customWidth="1"/>
    <col min="2" max="2" width="28.8984375" style="45" customWidth="1"/>
    <col min="3" max="3" width="12.296875" style="47" customWidth="1"/>
    <col min="4" max="4" width="9" style="47" customWidth="1"/>
    <col min="5" max="5" width="11.09765625" style="47" customWidth="1"/>
    <col min="6" max="6" width="7.296875" style="48" customWidth="1"/>
    <col min="7" max="7" width="17.296875" style="44" customWidth="1"/>
    <col min="8" max="8" width="3.09765625" style="45" customWidth="1"/>
    <col min="9" max="255" width="9.09765625" style="45"/>
    <col min="256" max="256" width="3.296875" style="45" customWidth="1"/>
    <col min="257" max="257" width="30.3984375" style="45" customWidth="1"/>
    <col min="258" max="258" width="28.8984375" style="45" customWidth="1"/>
    <col min="259" max="259" width="12.296875" style="45" customWidth="1"/>
    <col min="260" max="260" width="9" style="45" customWidth="1"/>
    <col min="261" max="261" width="11.09765625" style="45" customWidth="1"/>
    <col min="262" max="262" width="7.296875" style="45" customWidth="1"/>
    <col min="263" max="263" width="17.296875" style="45" customWidth="1"/>
    <col min="264" max="264" width="3.09765625" style="45" customWidth="1"/>
    <col min="265" max="511" width="9.09765625" style="45"/>
    <col min="512" max="512" width="3.296875" style="45" customWidth="1"/>
    <col min="513" max="513" width="30.3984375" style="45" customWidth="1"/>
    <col min="514" max="514" width="28.8984375" style="45" customWidth="1"/>
    <col min="515" max="515" width="12.296875" style="45" customWidth="1"/>
    <col min="516" max="516" width="9" style="45" customWidth="1"/>
    <col min="517" max="517" width="11.09765625" style="45" customWidth="1"/>
    <col min="518" max="518" width="7.296875" style="45" customWidth="1"/>
    <col min="519" max="519" width="17.296875" style="45" customWidth="1"/>
    <col min="520" max="520" width="3.09765625" style="45" customWidth="1"/>
    <col min="521" max="767" width="9.09765625" style="45"/>
    <col min="768" max="768" width="3.296875" style="45" customWidth="1"/>
    <col min="769" max="769" width="30.3984375" style="45" customWidth="1"/>
    <col min="770" max="770" width="28.8984375" style="45" customWidth="1"/>
    <col min="771" max="771" width="12.296875" style="45" customWidth="1"/>
    <col min="772" max="772" width="9" style="45" customWidth="1"/>
    <col min="773" max="773" width="11.09765625" style="45" customWidth="1"/>
    <col min="774" max="774" width="7.296875" style="45" customWidth="1"/>
    <col min="775" max="775" width="17.296875" style="45" customWidth="1"/>
    <col min="776" max="776" width="3.09765625" style="45" customWidth="1"/>
    <col min="777" max="1023" width="9.09765625" style="45"/>
    <col min="1024" max="1024" width="3.296875" style="45" customWidth="1"/>
    <col min="1025" max="1025" width="30.3984375" style="45" customWidth="1"/>
    <col min="1026" max="1026" width="28.8984375" style="45" customWidth="1"/>
    <col min="1027" max="1027" width="12.296875" style="45" customWidth="1"/>
    <col min="1028" max="1028" width="9" style="45" customWidth="1"/>
    <col min="1029" max="1029" width="11.09765625" style="45" customWidth="1"/>
    <col min="1030" max="1030" width="7.296875" style="45" customWidth="1"/>
    <col min="1031" max="1031" width="17.296875" style="45" customWidth="1"/>
    <col min="1032" max="1032" width="3.09765625" style="45" customWidth="1"/>
    <col min="1033" max="1279" width="9.09765625" style="45"/>
    <col min="1280" max="1280" width="3.296875" style="45" customWidth="1"/>
    <col min="1281" max="1281" width="30.3984375" style="45" customWidth="1"/>
    <col min="1282" max="1282" width="28.8984375" style="45" customWidth="1"/>
    <col min="1283" max="1283" width="12.296875" style="45" customWidth="1"/>
    <col min="1284" max="1284" width="9" style="45" customWidth="1"/>
    <col min="1285" max="1285" width="11.09765625" style="45" customWidth="1"/>
    <col min="1286" max="1286" width="7.296875" style="45" customWidth="1"/>
    <col min="1287" max="1287" width="17.296875" style="45" customWidth="1"/>
    <col min="1288" max="1288" width="3.09765625" style="45" customWidth="1"/>
    <col min="1289" max="1535" width="9.09765625" style="45"/>
    <col min="1536" max="1536" width="3.296875" style="45" customWidth="1"/>
    <col min="1537" max="1537" width="30.3984375" style="45" customWidth="1"/>
    <col min="1538" max="1538" width="28.8984375" style="45" customWidth="1"/>
    <col min="1539" max="1539" width="12.296875" style="45" customWidth="1"/>
    <col min="1540" max="1540" width="9" style="45" customWidth="1"/>
    <col min="1541" max="1541" width="11.09765625" style="45" customWidth="1"/>
    <col min="1542" max="1542" width="7.296875" style="45" customWidth="1"/>
    <col min="1543" max="1543" width="17.296875" style="45" customWidth="1"/>
    <col min="1544" max="1544" width="3.09765625" style="45" customWidth="1"/>
    <col min="1545" max="1791" width="9.09765625" style="45"/>
    <col min="1792" max="1792" width="3.296875" style="45" customWidth="1"/>
    <col min="1793" max="1793" width="30.3984375" style="45" customWidth="1"/>
    <col min="1794" max="1794" width="28.8984375" style="45" customWidth="1"/>
    <col min="1795" max="1795" width="12.296875" style="45" customWidth="1"/>
    <col min="1796" max="1796" width="9" style="45" customWidth="1"/>
    <col min="1797" max="1797" width="11.09765625" style="45" customWidth="1"/>
    <col min="1798" max="1798" width="7.296875" style="45" customWidth="1"/>
    <col min="1799" max="1799" width="17.296875" style="45" customWidth="1"/>
    <col min="1800" max="1800" width="3.09765625" style="45" customWidth="1"/>
    <col min="1801" max="2047" width="9.09765625" style="45"/>
    <col min="2048" max="2048" width="3.296875" style="45" customWidth="1"/>
    <col min="2049" max="2049" width="30.3984375" style="45" customWidth="1"/>
    <col min="2050" max="2050" width="28.8984375" style="45" customWidth="1"/>
    <col min="2051" max="2051" width="12.296875" style="45" customWidth="1"/>
    <col min="2052" max="2052" width="9" style="45" customWidth="1"/>
    <col min="2053" max="2053" width="11.09765625" style="45" customWidth="1"/>
    <col min="2054" max="2054" width="7.296875" style="45" customWidth="1"/>
    <col min="2055" max="2055" width="17.296875" style="45" customWidth="1"/>
    <col min="2056" max="2056" width="3.09765625" style="45" customWidth="1"/>
    <col min="2057" max="2303" width="9.09765625" style="45"/>
    <col min="2304" max="2304" width="3.296875" style="45" customWidth="1"/>
    <col min="2305" max="2305" width="30.3984375" style="45" customWidth="1"/>
    <col min="2306" max="2306" width="28.8984375" style="45" customWidth="1"/>
    <col min="2307" max="2307" width="12.296875" style="45" customWidth="1"/>
    <col min="2308" max="2308" width="9" style="45" customWidth="1"/>
    <col min="2309" max="2309" width="11.09765625" style="45" customWidth="1"/>
    <col min="2310" max="2310" width="7.296875" style="45" customWidth="1"/>
    <col min="2311" max="2311" width="17.296875" style="45" customWidth="1"/>
    <col min="2312" max="2312" width="3.09765625" style="45" customWidth="1"/>
    <col min="2313" max="2559" width="9.09765625" style="45"/>
    <col min="2560" max="2560" width="3.296875" style="45" customWidth="1"/>
    <col min="2561" max="2561" width="30.3984375" style="45" customWidth="1"/>
    <col min="2562" max="2562" width="28.8984375" style="45" customWidth="1"/>
    <col min="2563" max="2563" width="12.296875" style="45" customWidth="1"/>
    <col min="2564" max="2564" width="9" style="45" customWidth="1"/>
    <col min="2565" max="2565" width="11.09765625" style="45" customWidth="1"/>
    <col min="2566" max="2566" width="7.296875" style="45" customWidth="1"/>
    <col min="2567" max="2567" width="17.296875" style="45" customWidth="1"/>
    <col min="2568" max="2568" width="3.09765625" style="45" customWidth="1"/>
    <col min="2569" max="2815" width="9.09765625" style="45"/>
    <col min="2816" max="2816" width="3.296875" style="45" customWidth="1"/>
    <col min="2817" max="2817" width="30.3984375" style="45" customWidth="1"/>
    <col min="2818" max="2818" width="28.8984375" style="45" customWidth="1"/>
    <col min="2819" max="2819" width="12.296875" style="45" customWidth="1"/>
    <col min="2820" max="2820" width="9" style="45" customWidth="1"/>
    <col min="2821" max="2821" width="11.09765625" style="45" customWidth="1"/>
    <col min="2822" max="2822" width="7.296875" style="45" customWidth="1"/>
    <col min="2823" max="2823" width="17.296875" style="45" customWidth="1"/>
    <col min="2824" max="2824" width="3.09765625" style="45" customWidth="1"/>
    <col min="2825" max="3071" width="9.09765625" style="45"/>
    <col min="3072" max="3072" width="3.296875" style="45" customWidth="1"/>
    <col min="3073" max="3073" width="30.3984375" style="45" customWidth="1"/>
    <col min="3074" max="3074" width="28.8984375" style="45" customWidth="1"/>
    <col min="3075" max="3075" width="12.296875" style="45" customWidth="1"/>
    <col min="3076" max="3076" width="9" style="45" customWidth="1"/>
    <col min="3077" max="3077" width="11.09765625" style="45" customWidth="1"/>
    <col min="3078" max="3078" width="7.296875" style="45" customWidth="1"/>
    <col min="3079" max="3079" width="17.296875" style="45" customWidth="1"/>
    <col min="3080" max="3080" width="3.09765625" style="45" customWidth="1"/>
    <col min="3081" max="3327" width="9.09765625" style="45"/>
    <col min="3328" max="3328" width="3.296875" style="45" customWidth="1"/>
    <col min="3329" max="3329" width="30.3984375" style="45" customWidth="1"/>
    <col min="3330" max="3330" width="28.8984375" style="45" customWidth="1"/>
    <col min="3331" max="3331" width="12.296875" style="45" customWidth="1"/>
    <col min="3332" max="3332" width="9" style="45" customWidth="1"/>
    <col min="3333" max="3333" width="11.09765625" style="45" customWidth="1"/>
    <col min="3334" max="3334" width="7.296875" style="45" customWidth="1"/>
    <col min="3335" max="3335" width="17.296875" style="45" customWidth="1"/>
    <col min="3336" max="3336" width="3.09765625" style="45" customWidth="1"/>
    <col min="3337" max="3583" width="9.09765625" style="45"/>
    <col min="3584" max="3584" width="3.296875" style="45" customWidth="1"/>
    <col min="3585" max="3585" width="30.3984375" style="45" customWidth="1"/>
    <col min="3586" max="3586" width="28.8984375" style="45" customWidth="1"/>
    <col min="3587" max="3587" width="12.296875" style="45" customWidth="1"/>
    <col min="3588" max="3588" width="9" style="45" customWidth="1"/>
    <col min="3589" max="3589" width="11.09765625" style="45" customWidth="1"/>
    <col min="3590" max="3590" width="7.296875" style="45" customWidth="1"/>
    <col min="3591" max="3591" width="17.296875" style="45" customWidth="1"/>
    <col min="3592" max="3592" width="3.09765625" style="45" customWidth="1"/>
    <col min="3593" max="3839" width="9.09765625" style="45"/>
    <col min="3840" max="3840" width="3.296875" style="45" customWidth="1"/>
    <col min="3841" max="3841" width="30.3984375" style="45" customWidth="1"/>
    <col min="3842" max="3842" width="28.8984375" style="45" customWidth="1"/>
    <col min="3843" max="3843" width="12.296875" style="45" customWidth="1"/>
    <col min="3844" max="3844" width="9" style="45" customWidth="1"/>
    <col min="3845" max="3845" width="11.09765625" style="45" customWidth="1"/>
    <col min="3846" max="3846" width="7.296875" style="45" customWidth="1"/>
    <col min="3847" max="3847" width="17.296875" style="45" customWidth="1"/>
    <col min="3848" max="3848" width="3.09765625" style="45" customWidth="1"/>
    <col min="3849" max="4095" width="9.09765625" style="45"/>
    <col min="4096" max="4096" width="3.296875" style="45" customWidth="1"/>
    <col min="4097" max="4097" width="30.3984375" style="45" customWidth="1"/>
    <col min="4098" max="4098" width="28.8984375" style="45" customWidth="1"/>
    <col min="4099" max="4099" width="12.296875" style="45" customWidth="1"/>
    <col min="4100" max="4100" width="9" style="45" customWidth="1"/>
    <col min="4101" max="4101" width="11.09765625" style="45" customWidth="1"/>
    <col min="4102" max="4102" width="7.296875" style="45" customWidth="1"/>
    <col min="4103" max="4103" width="17.296875" style="45" customWidth="1"/>
    <col min="4104" max="4104" width="3.09765625" style="45" customWidth="1"/>
    <col min="4105" max="4351" width="9.09765625" style="45"/>
    <col min="4352" max="4352" width="3.296875" style="45" customWidth="1"/>
    <col min="4353" max="4353" width="30.3984375" style="45" customWidth="1"/>
    <col min="4354" max="4354" width="28.8984375" style="45" customWidth="1"/>
    <col min="4355" max="4355" width="12.296875" style="45" customWidth="1"/>
    <col min="4356" max="4356" width="9" style="45" customWidth="1"/>
    <col min="4357" max="4357" width="11.09765625" style="45" customWidth="1"/>
    <col min="4358" max="4358" width="7.296875" style="45" customWidth="1"/>
    <col min="4359" max="4359" width="17.296875" style="45" customWidth="1"/>
    <col min="4360" max="4360" width="3.09765625" style="45" customWidth="1"/>
    <col min="4361" max="4607" width="9.09765625" style="45"/>
    <col min="4608" max="4608" width="3.296875" style="45" customWidth="1"/>
    <col min="4609" max="4609" width="30.3984375" style="45" customWidth="1"/>
    <col min="4610" max="4610" width="28.8984375" style="45" customWidth="1"/>
    <col min="4611" max="4611" width="12.296875" style="45" customWidth="1"/>
    <col min="4612" max="4612" width="9" style="45" customWidth="1"/>
    <col min="4613" max="4613" width="11.09765625" style="45" customWidth="1"/>
    <col min="4614" max="4614" width="7.296875" style="45" customWidth="1"/>
    <col min="4615" max="4615" width="17.296875" style="45" customWidth="1"/>
    <col min="4616" max="4616" width="3.09765625" style="45" customWidth="1"/>
    <col min="4617" max="4863" width="9.09765625" style="45"/>
    <col min="4864" max="4864" width="3.296875" style="45" customWidth="1"/>
    <col min="4865" max="4865" width="30.3984375" style="45" customWidth="1"/>
    <col min="4866" max="4866" width="28.8984375" style="45" customWidth="1"/>
    <col min="4867" max="4867" width="12.296875" style="45" customWidth="1"/>
    <col min="4868" max="4868" width="9" style="45" customWidth="1"/>
    <col min="4869" max="4869" width="11.09765625" style="45" customWidth="1"/>
    <col min="4870" max="4870" width="7.296875" style="45" customWidth="1"/>
    <col min="4871" max="4871" width="17.296875" style="45" customWidth="1"/>
    <col min="4872" max="4872" width="3.09765625" style="45" customWidth="1"/>
    <col min="4873" max="5119" width="9.09765625" style="45"/>
    <col min="5120" max="5120" width="3.296875" style="45" customWidth="1"/>
    <col min="5121" max="5121" width="30.3984375" style="45" customWidth="1"/>
    <col min="5122" max="5122" width="28.8984375" style="45" customWidth="1"/>
    <col min="5123" max="5123" width="12.296875" style="45" customWidth="1"/>
    <col min="5124" max="5124" width="9" style="45" customWidth="1"/>
    <col min="5125" max="5125" width="11.09765625" style="45" customWidth="1"/>
    <col min="5126" max="5126" width="7.296875" style="45" customWidth="1"/>
    <col min="5127" max="5127" width="17.296875" style="45" customWidth="1"/>
    <col min="5128" max="5128" width="3.09765625" style="45" customWidth="1"/>
    <col min="5129" max="5375" width="9.09765625" style="45"/>
    <col min="5376" max="5376" width="3.296875" style="45" customWidth="1"/>
    <col min="5377" max="5377" width="30.3984375" style="45" customWidth="1"/>
    <col min="5378" max="5378" width="28.8984375" style="45" customWidth="1"/>
    <col min="5379" max="5379" width="12.296875" style="45" customWidth="1"/>
    <col min="5380" max="5380" width="9" style="45" customWidth="1"/>
    <col min="5381" max="5381" width="11.09765625" style="45" customWidth="1"/>
    <col min="5382" max="5382" width="7.296875" style="45" customWidth="1"/>
    <col min="5383" max="5383" width="17.296875" style="45" customWidth="1"/>
    <col min="5384" max="5384" width="3.09765625" style="45" customWidth="1"/>
    <col min="5385" max="5631" width="9.09765625" style="45"/>
    <col min="5632" max="5632" width="3.296875" style="45" customWidth="1"/>
    <col min="5633" max="5633" width="30.3984375" style="45" customWidth="1"/>
    <col min="5634" max="5634" width="28.8984375" style="45" customWidth="1"/>
    <col min="5635" max="5635" width="12.296875" style="45" customWidth="1"/>
    <col min="5636" max="5636" width="9" style="45" customWidth="1"/>
    <col min="5637" max="5637" width="11.09765625" style="45" customWidth="1"/>
    <col min="5638" max="5638" width="7.296875" style="45" customWidth="1"/>
    <col min="5639" max="5639" width="17.296875" style="45" customWidth="1"/>
    <col min="5640" max="5640" width="3.09765625" style="45" customWidth="1"/>
    <col min="5641" max="5887" width="9.09765625" style="45"/>
    <col min="5888" max="5888" width="3.296875" style="45" customWidth="1"/>
    <col min="5889" max="5889" width="30.3984375" style="45" customWidth="1"/>
    <col min="5890" max="5890" width="28.8984375" style="45" customWidth="1"/>
    <col min="5891" max="5891" width="12.296875" style="45" customWidth="1"/>
    <col min="5892" max="5892" width="9" style="45" customWidth="1"/>
    <col min="5893" max="5893" width="11.09765625" style="45" customWidth="1"/>
    <col min="5894" max="5894" width="7.296875" style="45" customWidth="1"/>
    <col min="5895" max="5895" width="17.296875" style="45" customWidth="1"/>
    <col min="5896" max="5896" width="3.09765625" style="45" customWidth="1"/>
    <col min="5897" max="6143" width="9.09765625" style="45"/>
    <col min="6144" max="6144" width="3.296875" style="45" customWidth="1"/>
    <col min="6145" max="6145" width="30.3984375" style="45" customWidth="1"/>
    <col min="6146" max="6146" width="28.8984375" style="45" customWidth="1"/>
    <col min="6147" max="6147" width="12.296875" style="45" customWidth="1"/>
    <col min="6148" max="6148" width="9" style="45" customWidth="1"/>
    <col min="6149" max="6149" width="11.09765625" style="45" customWidth="1"/>
    <col min="6150" max="6150" width="7.296875" style="45" customWidth="1"/>
    <col min="6151" max="6151" width="17.296875" style="45" customWidth="1"/>
    <col min="6152" max="6152" width="3.09765625" style="45" customWidth="1"/>
    <col min="6153" max="6399" width="9.09765625" style="45"/>
    <col min="6400" max="6400" width="3.296875" style="45" customWidth="1"/>
    <col min="6401" max="6401" width="30.3984375" style="45" customWidth="1"/>
    <col min="6402" max="6402" width="28.8984375" style="45" customWidth="1"/>
    <col min="6403" max="6403" width="12.296875" style="45" customWidth="1"/>
    <col min="6404" max="6404" width="9" style="45" customWidth="1"/>
    <col min="6405" max="6405" width="11.09765625" style="45" customWidth="1"/>
    <col min="6406" max="6406" width="7.296875" style="45" customWidth="1"/>
    <col min="6407" max="6407" width="17.296875" style="45" customWidth="1"/>
    <col min="6408" max="6408" width="3.09765625" style="45" customWidth="1"/>
    <col min="6409" max="6655" width="9.09765625" style="45"/>
    <col min="6656" max="6656" width="3.296875" style="45" customWidth="1"/>
    <col min="6657" max="6657" width="30.3984375" style="45" customWidth="1"/>
    <col min="6658" max="6658" width="28.8984375" style="45" customWidth="1"/>
    <col min="6659" max="6659" width="12.296875" style="45" customWidth="1"/>
    <col min="6660" max="6660" width="9" style="45" customWidth="1"/>
    <col min="6661" max="6661" width="11.09765625" style="45" customWidth="1"/>
    <col min="6662" max="6662" width="7.296875" style="45" customWidth="1"/>
    <col min="6663" max="6663" width="17.296875" style="45" customWidth="1"/>
    <col min="6664" max="6664" width="3.09765625" style="45" customWidth="1"/>
    <col min="6665" max="6911" width="9.09765625" style="45"/>
    <col min="6912" max="6912" width="3.296875" style="45" customWidth="1"/>
    <col min="6913" max="6913" width="30.3984375" style="45" customWidth="1"/>
    <col min="6914" max="6914" width="28.8984375" style="45" customWidth="1"/>
    <col min="6915" max="6915" width="12.296875" style="45" customWidth="1"/>
    <col min="6916" max="6916" width="9" style="45" customWidth="1"/>
    <col min="6917" max="6917" width="11.09765625" style="45" customWidth="1"/>
    <col min="6918" max="6918" width="7.296875" style="45" customWidth="1"/>
    <col min="6919" max="6919" width="17.296875" style="45" customWidth="1"/>
    <col min="6920" max="6920" width="3.09765625" style="45" customWidth="1"/>
    <col min="6921" max="7167" width="9.09765625" style="45"/>
    <col min="7168" max="7168" width="3.296875" style="45" customWidth="1"/>
    <col min="7169" max="7169" width="30.3984375" style="45" customWidth="1"/>
    <col min="7170" max="7170" width="28.8984375" style="45" customWidth="1"/>
    <col min="7171" max="7171" width="12.296875" style="45" customWidth="1"/>
    <col min="7172" max="7172" width="9" style="45" customWidth="1"/>
    <col min="7173" max="7173" width="11.09765625" style="45" customWidth="1"/>
    <col min="7174" max="7174" width="7.296875" style="45" customWidth="1"/>
    <col min="7175" max="7175" width="17.296875" style="45" customWidth="1"/>
    <col min="7176" max="7176" width="3.09765625" style="45" customWidth="1"/>
    <col min="7177" max="7423" width="9.09765625" style="45"/>
    <col min="7424" max="7424" width="3.296875" style="45" customWidth="1"/>
    <col min="7425" max="7425" width="30.3984375" style="45" customWidth="1"/>
    <col min="7426" max="7426" width="28.8984375" style="45" customWidth="1"/>
    <col min="7427" max="7427" width="12.296875" style="45" customWidth="1"/>
    <col min="7428" max="7428" width="9" style="45" customWidth="1"/>
    <col min="7429" max="7429" width="11.09765625" style="45" customWidth="1"/>
    <col min="7430" max="7430" width="7.296875" style="45" customWidth="1"/>
    <col min="7431" max="7431" width="17.296875" style="45" customWidth="1"/>
    <col min="7432" max="7432" width="3.09765625" style="45" customWidth="1"/>
    <col min="7433" max="7679" width="9.09765625" style="45"/>
    <col min="7680" max="7680" width="3.296875" style="45" customWidth="1"/>
    <col min="7681" max="7681" width="30.3984375" style="45" customWidth="1"/>
    <col min="7682" max="7682" width="28.8984375" style="45" customWidth="1"/>
    <col min="7683" max="7683" width="12.296875" style="45" customWidth="1"/>
    <col min="7684" max="7684" width="9" style="45" customWidth="1"/>
    <col min="7685" max="7685" width="11.09765625" style="45" customWidth="1"/>
    <col min="7686" max="7686" width="7.296875" style="45" customWidth="1"/>
    <col min="7687" max="7687" width="17.296875" style="45" customWidth="1"/>
    <col min="7688" max="7688" width="3.09765625" style="45" customWidth="1"/>
    <col min="7689" max="7935" width="9.09765625" style="45"/>
    <col min="7936" max="7936" width="3.296875" style="45" customWidth="1"/>
    <col min="7937" max="7937" width="30.3984375" style="45" customWidth="1"/>
    <col min="7938" max="7938" width="28.8984375" style="45" customWidth="1"/>
    <col min="7939" max="7939" width="12.296875" style="45" customWidth="1"/>
    <col min="7940" max="7940" width="9" style="45" customWidth="1"/>
    <col min="7941" max="7941" width="11.09765625" style="45" customWidth="1"/>
    <col min="7942" max="7942" width="7.296875" style="45" customWidth="1"/>
    <col min="7943" max="7943" width="17.296875" style="45" customWidth="1"/>
    <col min="7944" max="7944" width="3.09765625" style="45" customWidth="1"/>
    <col min="7945" max="8191" width="9.09765625" style="45"/>
    <col min="8192" max="8192" width="3.296875" style="45" customWidth="1"/>
    <col min="8193" max="8193" width="30.3984375" style="45" customWidth="1"/>
    <col min="8194" max="8194" width="28.8984375" style="45" customWidth="1"/>
    <col min="8195" max="8195" width="12.296875" style="45" customWidth="1"/>
    <col min="8196" max="8196" width="9" style="45" customWidth="1"/>
    <col min="8197" max="8197" width="11.09765625" style="45" customWidth="1"/>
    <col min="8198" max="8198" width="7.296875" style="45" customWidth="1"/>
    <col min="8199" max="8199" width="17.296875" style="45" customWidth="1"/>
    <col min="8200" max="8200" width="3.09765625" style="45" customWidth="1"/>
    <col min="8201" max="8447" width="9.09765625" style="45"/>
    <col min="8448" max="8448" width="3.296875" style="45" customWidth="1"/>
    <col min="8449" max="8449" width="30.3984375" style="45" customWidth="1"/>
    <col min="8450" max="8450" width="28.8984375" style="45" customWidth="1"/>
    <col min="8451" max="8451" width="12.296875" style="45" customWidth="1"/>
    <col min="8452" max="8452" width="9" style="45" customWidth="1"/>
    <col min="8453" max="8453" width="11.09765625" style="45" customWidth="1"/>
    <col min="8454" max="8454" width="7.296875" style="45" customWidth="1"/>
    <col min="8455" max="8455" width="17.296875" style="45" customWidth="1"/>
    <col min="8456" max="8456" width="3.09765625" style="45" customWidth="1"/>
    <col min="8457" max="8703" width="9.09765625" style="45"/>
    <col min="8704" max="8704" width="3.296875" style="45" customWidth="1"/>
    <col min="8705" max="8705" width="30.3984375" style="45" customWidth="1"/>
    <col min="8706" max="8706" width="28.8984375" style="45" customWidth="1"/>
    <col min="8707" max="8707" width="12.296875" style="45" customWidth="1"/>
    <col min="8708" max="8708" width="9" style="45" customWidth="1"/>
    <col min="8709" max="8709" width="11.09765625" style="45" customWidth="1"/>
    <col min="8710" max="8710" width="7.296875" style="45" customWidth="1"/>
    <col min="8711" max="8711" width="17.296875" style="45" customWidth="1"/>
    <col min="8712" max="8712" width="3.09765625" style="45" customWidth="1"/>
    <col min="8713" max="8959" width="9.09765625" style="45"/>
    <col min="8960" max="8960" width="3.296875" style="45" customWidth="1"/>
    <col min="8961" max="8961" width="30.3984375" style="45" customWidth="1"/>
    <col min="8962" max="8962" width="28.8984375" style="45" customWidth="1"/>
    <col min="8963" max="8963" width="12.296875" style="45" customWidth="1"/>
    <col min="8964" max="8964" width="9" style="45" customWidth="1"/>
    <col min="8965" max="8965" width="11.09765625" style="45" customWidth="1"/>
    <col min="8966" max="8966" width="7.296875" style="45" customWidth="1"/>
    <col min="8967" max="8967" width="17.296875" style="45" customWidth="1"/>
    <col min="8968" max="8968" width="3.09765625" style="45" customWidth="1"/>
    <col min="8969" max="9215" width="9.09765625" style="45"/>
    <col min="9216" max="9216" width="3.296875" style="45" customWidth="1"/>
    <col min="9217" max="9217" width="30.3984375" style="45" customWidth="1"/>
    <col min="9218" max="9218" width="28.8984375" style="45" customWidth="1"/>
    <col min="9219" max="9219" width="12.296875" style="45" customWidth="1"/>
    <col min="9220" max="9220" width="9" style="45" customWidth="1"/>
    <col min="9221" max="9221" width="11.09765625" style="45" customWidth="1"/>
    <col min="9222" max="9222" width="7.296875" style="45" customWidth="1"/>
    <col min="9223" max="9223" width="17.296875" style="45" customWidth="1"/>
    <col min="9224" max="9224" width="3.09765625" style="45" customWidth="1"/>
    <col min="9225" max="9471" width="9.09765625" style="45"/>
    <col min="9472" max="9472" width="3.296875" style="45" customWidth="1"/>
    <col min="9473" max="9473" width="30.3984375" style="45" customWidth="1"/>
    <col min="9474" max="9474" width="28.8984375" style="45" customWidth="1"/>
    <col min="9475" max="9475" width="12.296875" style="45" customWidth="1"/>
    <col min="9476" max="9476" width="9" style="45" customWidth="1"/>
    <col min="9477" max="9477" width="11.09765625" style="45" customWidth="1"/>
    <col min="9478" max="9478" width="7.296875" style="45" customWidth="1"/>
    <col min="9479" max="9479" width="17.296875" style="45" customWidth="1"/>
    <col min="9480" max="9480" width="3.09765625" style="45" customWidth="1"/>
    <col min="9481" max="9727" width="9.09765625" style="45"/>
    <col min="9728" max="9728" width="3.296875" style="45" customWidth="1"/>
    <col min="9729" max="9729" width="30.3984375" style="45" customWidth="1"/>
    <col min="9730" max="9730" width="28.8984375" style="45" customWidth="1"/>
    <col min="9731" max="9731" width="12.296875" style="45" customWidth="1"/>
    <col min="9732" max="9732" width="9" style="45" customWidth="1"/>
    <col min="9733" max="9733" width="11.09765625" style="45" customWidth="1"/>
    <col min="9734" max="9734" width="7.296875" style="45" customWidth="1"/>
    <col min="9735" max="9735" width="17.296875" style="45" customWidth="1"/>
    <col min="9736" max="9736" width="3.09765625" style="45" customWidth="1"/>
    <col min="9737" max="9983" width="9.09765625" style="45"/>
    <col min="9984" max="9984" width="3.296875" style="45" customWidth="1"/>
    <col min="9985" max="9985" width="30.3984375" style="45" customWidth="1"/>
    <col min="9986" max="9986" width="28.8984375" style="45" customWidth="1"/>
    <col min="9987" max="9987" width="12.296875" style="45" customWidth="1"/>
    <col min="9988" max="9988" width="9" style="45" customWidth="1"/>
    <col min="9989" max="9989" width="11.09765625" style="45" customWidth="1"/>
    <col min="9990" max="9990" width="7.296875" style="45" customWidth="1"/>
    <col min="9991" max="9991" width="17.296875" style="45" customWidth="1"/>
    <col min="9992" max="9992" width="3.09765625" style="45" customWidth="1"/>
    <col min="9993" max="10239" width="9.09765625" style="45"/>
    <col min="10240" max="10240" width="3.296875" style="45" customWidth="1"/>
    <col min="10241" max="10241" width="30.3984375" style="45" customWidth="1"/>
    <col min="10242" max="10242" width="28.8984375" style="45" customWidth="1"/>
    <col min="10243" max="10243" width="12.296875" style="45" customWidth="1"/>
    <col min="10244" max="10244" width="9" style="45" customWidth="1"/>
    <col min="10245" max="10245" width="11.09765625" style="45" customWidth="1"/>
    <col min="10246" max="10246" width="7.296875" style="45" customWidth="1"/>
    <col min="10247" max="10247" width="17.296875" style="45" customWidth="1"/>
    <col min="10248" max="10248" width="3.09765625" style="45" customWidth="1"/>
    <col min="10249" max="10495" width="9.09765625" style="45"/>
    <col min="10496" max="10496" width="3.296875" style="45" customWidth="1"/>
    <col min="10497" max="10497" width="30.3984375" style="45" customWidth="1"/>
    <col min="10498" max="10498" width="28.8984375" style="45" customWidth="1"/>
    <col min="10499" max="10499" width="12.296875" style="45" customWidth="1"/>
    <col min="10500" max="10500" width="9" style="45" customWidth="1"/>
    <col min="10501" max="10501" width="11.09765625" style="45" customWidth="1"/>
    <col min="10502" max="10502" width="7.296875" style="45" customWidth="1"/>
    <col min="10503" max="10503" width="17.296875" style="45" customWidth="1"/>
    <col min="10504" max="10504" width="3.09765625" style="45" customWidth="1"/>
    <col min="10505" max="10751" width="9.09765625" style="45"/>
    <col min="10752" max="10752" width="3.296875" style="45" customWidth="1"/>
    <col min="10753" max="10753" width="30.3984375" style="45" customWidth="1"/>
    <col min="10754" max="10754" width="28.8984375" style="45" customWidth="1"/>
    <col min="10755" max="10755" width="12.296875" style="45" customWidth="1"/>
    <col min="10756" max="10756" width="9" style="45" customWidth="1"/>
    <col min="10757" max="10757" width="11.09765625" style="45" customWidth="1"/>
    <col min="10758" max="10758" width="7.296875" style="45" customWidth="1"/>
    <col min="10759" max="10759" width="17.296875" style="45" customWidth="1"/>
    <col min="10760" max="10760" width="3.09765625" style="45" customWidth="1"/>
    <col min="10761" max="11007" width="9.09765625" style="45"/>
    <col min="11008" max="11008" width="3.296875" style="45" customWidth="1"/>
    <col min="11009" max="11009" width="30.3984375" style="45" customWidth="1"/>
    <col min="11010" max="11010" width="28.8984375" style="45" customWidth="1"/>
    <col min="11011" max="11011" width="12.296875" style="45" customWidth="1"/>
    <col min="11012" max="11012" width="9" style="45" customWidth="1"/>
    <col min="11013" max="11013" width="11.09765625" style="45" customWidth="1"/>
    <col min="11014" max="11014" width="7.296875" style="45" customWidth="1"/>
    <col min="11015" max="11015" width="17.296875" style="45" customWidth="1"/>
    <col min="11016" max="11016" width="3.09765625" style="45" customWidth="1"/>
    <col min="11017" max="11263" width="9.09765625" style="45"/>
    <col min="11264" max="11264" width="3.296875" style="45" customWidth="1"/>
    <col min="11265" max="11265" width="30.3984375" style="45" customWidth="1"/>
    <col min="11266" max="11266" width="28.8984375" style="45" customWidth="1"/>
    <col min="11267" max="11267" width="12.296875" style="45" customWidth="1"/>
    <col min="11268" max="11268" width="9" style="45" customWidth="1"/>
    <col min="11269" max="11269" width="11.09765625" style="45" customWidth="1"/>
    <col min="11270" max="11270" width="7.296875" style="45" customWidth="1"/>
    <col min="11271" max="11271" width="17.296875" style="45" customWidth="1"/>
    <col min="11272" max="11272" width="3.09765625" style="45" customWidth="1"/>
    <col min="11273" max="11519" width="9.09765625" style="45"/>
    <col min="11520" max="11520" width="3.296875" style="45" customWidth="1"/>
    <col min="11521" max="11521" width="30.3984375" style="45" customWidth="1"/>
    <col min="11522" max="11522" width="28.8984375" style="45" customWidth="1"/>
    <col min="11523" max="11523" width="12.296875" style="45" customWidth="1"/>
    <col min="11524" max="11524" width="9" style="45" customWidth="1"/>
    <col min="11525" max="11525" width="11.09765625" style="45" customWidth="1"/>
    <col min="11526" max="11526" width="7.296875" style="45" customWidth="1"/>
    <col min="11527" max="11527" width="17.296875" style="45" customWidth="1"/>
    <col min="11528" max="11528" width="3.09765625" style="45" customWidth="1"/>
    <col min="11529" max="11775" width="9.09765625" style="45"/>
    <col min="11776" max="11776" width="3.296875" style="45" customWidth="1"/>
    <col min="11777" max="11777" width="30.3984375" style="45" customWidth="1"/>
    <col min="11778" max="11778" width="28.8984375" style="45" customWidth="1"/>
    <col min="11779" max="11779" width="12.296875" style="45" customWidth="1"/>
    <col min="11780" max="11780" width="9" style="45" customWidth="1"/>
    <col min="11781" max="11781" width="11.09765625" style="45" customWidth="1"/>
    <col min="11782" max="11782" width="7.296875" style="45" customWidth="1"/>
    <col min="11783" max="11783" width="17.296875" style="45" customWidth="1"/>
    <col min="11784" max="11784" width="3.09765625" style="45" customWidth="1"/>
    <col min="11785" max="12031" width="9.09765625" style="45"/>
    <col min="12032" max="12032" width="3.296875" style="45" customWidth="1"/>
    <col min="12033" max="12033" width="30.3984375" style="45" customWidth="1"/>
    <col min="12034" max="12034" width="28.8984375" style="45" customWidth="1"/>
    <col min="12035" max="12035" width="12.296875" style="45" customWidth="1"/>
    <col min="12036" max="12036" width="9" style="45" customWidth="1"/>
    <col min="12037" max="12037" width="11.09765625" style="45" customWidth="1"/>
    <col min="12038" max="12038" width="7.296875" style="45" customWidth="1"/>
    <col min="12039" max="12039" width="17.296875" style="45" customWidth="1"/>
    <col min="12040" max="12040" width="3.09765625" style="45" customWidth="1"/>
    <col min="12041" max="12287" width="9.09765625" style="45"/>
    <col min="12288" max="12288" width="3.296875" style="45" customWidth="1"/>
    <col min="12289" max="12289" width="30.3984375" style="45" customWidth="1"/>
    <col min="12290" max="12290" width="28.8984375" style="45" customWidth="1"/>
    <col min="12291" max="12291" width="12.296875" style="45" customWidth="1"/>
    <col min="12292" max="12292" width="9" style="45" customWidth="1"/>
    <col min="12293" max="12293" width="11.09765625" style="45" customWidth="1"/>
    <col min="12294" max="12294" width="7.296875" style="45" customWidth="1"/>
    <col min="12295" max="12295" width="17.296875" style="45" customWidth="1"/>
    <col min="12296" max="12296" width="3.09765625" style="45" customWidth="1"/>
    <col min="12297" max="12543" width="9.09765625" style="45"/>
    <col min="12544" max="12544" width="3.296875" style="45" customWidth="1"/>
    <col min="12545" max="12545" width="30.3984375" style="45" customWidth="1"/>
    <col min="12546" max="12546" width="28.8984375" style="45" customWidth="1"/>
    <col min="12547" max="12547" width="12.296875" style="45" customWidth="1"/>
    <col min="12548" max="12548" width="9" style="45" customWidth="1"/>
    <col min="12549" max="12549" width="11.09765625" style="45" customWidth="1"/>
    <col min="12550" max="12550" width="7.296875" style="45" customWidth="1"/>
    <col min="12551" max="12551" width="17.296875" style="45" customWidth="1"/>
    <col min="12552" max="12552" width="3.09765625" style="45" customWidth="1"/>
    <col min="12553" max="12799" width="9.09765625" style="45"/>
    <col min="12800" max="12800" width="3.296875" style="45" customWidth="1"/>
    <col min="12801" max="12801" width="30.3984375" style="45" customWidth="1"/>
    <col min="12802" max="12802" width="28.8984375" style="45" customWidth="1"/>
    <col min="12803" max="12803" width="12.296875" style="45" customWidth="1"/>
    <col min="12804" max="12804" width="9" style="45" customWidth="1"/>
    <col min="12805" max="12805" width="11.09765625" style="45" customWidth="1"/>
    <col min="12806" max="12806" width="7.296875" style="45" customWidth="1"/>
    <col min="12807" max="12807" width="17.296875" style="45" customWidth="1"/>
    <col min="12808" max="12808" width="3.09765625" style="45" customWidth="1"/>
    <col min="12809" max="13055" width="9.09765625" style="45"/>
    <col min="13056" max="13056" width="3.296875" style="45" customWidth="1"/>
    <col min="13057" max="13057" width="30.3984375" style="45" customWidth="1"/>
    <col min="13058" max="13058" width="28.8984375" style="45" customWidth="1"/>
    <col min="13059" max="13059" width="12.296875" style="45" customWidth="1"/>
    <col min="13060" max="13060" width="9" style="45" customWidth="1"/>
    <col min="13061" max="13061" width="11.09765625" style="45" customWidth="1"/>
    <col min="13062" max="13062" width="7.296875" style="45" customWidth="1"/>
    <col min="13063" max="13063" width="17.296875" style="45" customWidth="1"/>
    <col min="13064" max="13064" width="3.09765625" style="45" customWidth="1"/>
    <col min="13065" max="13311" width="9.09765625" style="45"/>
    <col min="13312" max="13312" width="3.296875" style="45" customWidth="1"/>
    <col min="13313" max="13313" width="30.3984375" style="45" customWidth="1"/>
    <col min="13314" max="13314" width="28.8984375" style="45" customWidth="1"/>
    <col min="13315" max="13315" width="12.296875" style="45" customWidth="1"/>
    <col min="13316" max="13316" width="9" style="45" customWidth="1"/>
    <col min="13317" max="13317" width="11.09765625" style="45" customWidth="1"/>
    <col min="13318" max="13318" width="7.296875" style="45" customWidth="1"/>
    <col min="13319" max="13319" width="17.296875" style="45" customWidth="1"/>
    <col min="13320" max="13320" width="3.09765625" style="45" customWidth="1"/>
    <col min="13321" max="13567" width="9.09765625" style="45"/>
    <col min="13568" max="13568" width="3.296875" style="45" customWidth="1"/>
    <col min="13569" max="13569" width="30.3984375" style="45" customWidth="1"/>
    <col min="13570" max="13570" width="28.8984375" style="45" customWidth="1"/>
    <col min="13571" max="13571" width="12.296875" style="45" customWidth="1"/>
    <col min="13572" max="13572" width="9" style="45" customWidth="1"/>
    <col min="13573" max="13573" width="11.09765625" style="45" customWidth="1"/>
    <col min="13574" max="13574" width="7.296875" style="45" customWidth="1"/>
    <col min="13575" max="13575" width="17.296875" style="45" customWidth="1"/>
    <col min="13576" max="13576" width="3.09765625" style="45" customWidth="1"/>
    <col min="13577" max="13823" width="9.09765625" style="45"/>
    <col min="13824" max="13824" width="3.296875" style="45" customWidth="1"/>
    <col min="13825" max="13825" width="30.3984375" style="45" customWidth="1"/>
    <col min="13826" max="13826" width="28.8984375" style="45" customWidth="1"/>
    <col min="13827" max="13827" width="12.296875" style="45" customWidth="1"/>
    <col min="13828" max="13828" width="9" style="45" customWidth="1"/>
    <col min="13829" max="13829" width="11.09765625" style="45" customWidth="1"/>
    <col min="13830" max="13830" width="7.296875" style="45" customWidth="1"/>
    <col min="13831" max="13831" width="17.296875" style="45" customWidth="1"/>
    <col min="13832" max="13832" width="3.09765625" style="45" customWidth="1"/>
    <col min="13833" max="14079" width="9.09765625" style="45"/>
    <col min="14080" max="14080" width="3.296875" style="45" customWidth="1"/>
    <col min="14081" max="14081" width="30.3984375" style="45" customWidth="1"/>
    <col min="14082" max="14082" width="28.8984375" style="45" customWidth="1"/>
    <col min="14083" max="14083" width="12.296875" style="45" customWidth="1"/>
    <col min="14084" max="14084" width="9" style="45" customWidth="1"/>
    <col min="14085" max="14085" width="11.09765625" style="45" customWidth="1"/>
    <col min="14086" max="14086" width="7.296875" style="45" customWidth="1"/>
    <col min="14087" max="14087" width="17.296875" style="45" customWidth="1"/>
    <col min="14088" max="14088" width="3.09765625" style="45" customWidth="1"/>
    <col min="14089" max="14335" width="9.09765625" style="45"/>
    <col min="14336" max="14336" width="3.296875" style="45" customWidth="1"/>
    <col min="14337" max="14337" width="30.3984375" style="45" customWidth="1"/>
    <col min="14338" max="14338" width="28.8984375" style="45" customWidth="1"/>
    <col min="14339" max="14339" width="12.296875" style="45" customWidth="1"/>
    <col min="14340" max="14340" width="9" style="45" customWidth="1"/>
    <col min="14341" max="14341" width="11.09765625" style="45" customWidth="1"/>
    <col min="14342" max="14342" width="7.296875" style="45" customWidth="1"/>
    <col min="14343" max="14343" width="17.296875" style="45" customWidth="1"/>
    <col min="14344" max="14344" width="3.09765625" style="45" customWidth="1"/>
    <col min="14345" max="14591" width="9.09765625" style="45"/>
    <col min="14592" max="14592" width="3.296875" style="45" customWidth="1"/>
    <col min="14593" max="14593" width="30.3984375" style="45" customWidth="1"/>
    <col min="14594" max="14594" width="28.8984375" style="45" customWidth="1"/>
    <col min="14595" max="14595" width="12.296875" style="45" customWidth="1"/>
    <col min="14596" max="14596" width="9" style="45" customWidth="1"/>
    <col min="14597" max="14597" width="11.09765625" style="45" customWidth="1"/>
    <col min="14598" max="14598" width="7.296875" style="45" customWidth="1"/>
    <col min="14599" max="14599" width="17.296875" style="45" customWidth="1"/>
    <col min="14600" max="14600" width="3.09765625" style="45" customWidth="1"/>
    <col min="14601" max="14847" width="9.09765625" style="45"/>
    <col min="14848" max="14848" width="3.296875" style="45" customWidth="1"/>
    <col min="14849" max="14849" width="30.3984375" style="45" customWidth="1"/>
    <col min="14850" max="14850" width="28.8984375" style="45" customWidth="1"/>
    <col min="14851" max="14851" width="12.296875" style="45" customWidth="1"/>
    <col min="14852" max="14852" width="9" style="45" customWidth="1"/>
    <col min="14853" max="14853" width="11.09765625" style="45" customWidth="1"/>
    <col min="14854" max="14854" width="7.296875" style="45" customWidth="1"/>
    <col min="14855" max="14855" width="17.296875" style="45" customWidth="1"/>
    <col min="14856" max="14856" width="3.09765625" style="45" customWidth="1"/>
    <col min="14857" max="15103" width="9.09765625" style="45"/>
    <col min="15104" max="15104" width="3.296875" style="45" customWidth="1"/>
    <col min="15105" max="15105" width="30.3984375" style="45" customWidth="1"/>
    <col min="15106" max="15106" width="28.8984375" style="45" customWidth="1"/>
    <col min="15107" max="15107" width="12.296875" style="45" customWidth="1"/>
    <col min="15108" max="15108" width="9" style="45" customWidth="1"/>
    <col min="15109" max="15109" width="11.09765625" style="45" customWidth="1"/>
    <col min="15110" max="15110" width="7.296875" style="45" customWidth="1"/>
    <col min="15111" max="15111" width="17.296875" style="45" customWidth="1"/>
    <col min="15112" max="15112" width="3.09765625" style="45" customWidth="1"/>
    <col min="15113" max="15359" width="9.09765625" style="45"/>
    <col min="15360" max="15360" width="3.296875" style="45" customWidth="1"/>
    <col min="15361" max="15361" width="30.3984375" style="45" customWidth="1"/>
    <col min="15362" max="15362" width="28.8984375" style="45" customWidth="1"/>
    <col min="15363" max="15363" width="12.296875" style="45" customWidth="1"/>
    <col min="15364" max="15364" width="9" style="45" customWidth="1"/>
    <col min="15365" max="15365" width="11.09765625" style="45" customWidth="1"/>
    <col min="15366" max="15366" width="7.296875" style="45" customWidth="1"/>
    <col min="15367" max="15367" width="17.296875" style="45" customWidth="1"/>
    <col min="15368" max="15368" width="3.09765625" style="45" customWidth="1"/>
    <col min="15369" max="15615" width="9.09765625" style="45"/>
    <col min="15616" max="15616" width="3.296875" style="45" customWidth="1"/>
    <col min="15617" max="15617" width="30.3984375" style="45" customWidth="1"/>
    <col min="15618" max="15618" width="28.8984375" style="45" customWidth="1"/>
    <col min="15619" max="15619" width="12.296875" style="45" customWidth="1"/>
    <col min="15620" max="15620" width="9" style="45" customWidth="1"/>
    <col min="15621" max="15621" width="11.09765625" style="45" customWidth="1"/>
    <col min="15622" max="15622" width="7.296875" style="45" customWidth="1"/>
    <col min="15623" max="15623" width="17.296875" style="45" customWidth="1"/>
    <col min="15624" max="15624" width="3.09765625" style="45" customWidth="1"/>
    <col min="15625" max="15871" width="9.09765625" style="45"/>
    <col min="15872" max="15872" width="3.296875" style="45" customWidth="1"/>
    <col min="15873" max="15873" width="30.3984375" style="45" customWidth="1"/>
    <col min="15874" max="15874" width="28.8984375" style="45" customWidth="1"/>
    <col min="15875" max="15875" width="12.296875" style="45" customWidth="1"/>
    <col min="15876" max="15876" width="9" style="45" customWidth="1"/>
    <col min="15877" max="15877" width="11.09765625" style="45" customWidth="1"/>
    <col min="15878" max="15878" width="7.296875" style="45" customWidth="1"/>
    <col min="15879" max="15879" width="17.296875" style="45" customWidth="1"/>
    <col min="15880" max="15880" width="3.09765625" style="45" customWidth="1"/>
    <col min="15881" max="16127" width="9.09765625" style="45"/>
    <col min="16128" max="16128" width="3.296875" style="45" customWidth="1"/>
    <col min="16129" max="16129" width="30.3984375" style="45" customWidth="1"/>
    <col min="16130" max="16130" width="28.8984375" style="45" customWidth="1"/>
    <col min="16131" max="16131" width="12.296875" style="45" customWidth="1"/>
    <col min="16132" max="16132" width="9" style="45" customWidth="1"/>
    <col min="16133" max="16133" width="11.09765625" style="45" customWidth="1"/>
    <col min="16134" max="16134" width="7.296875" style="45" customWidth="1"/>
    <col min="16135" max="16135" width="17.296875" style="45" customWidth="1"/>
    <col min="16136" max="16136" width="3.09765625" style="45" customWidth="1"/>
    <col min="16137" max="16384" width="9.09765625" style="45"/>
  </cols>
  <sheetData>
    <row r="1" spans="1:7" x14ac:dyDescent="0.25">
      <c r="A1" s="249" t="s">
        <v>187</v>
      </c>
      <c r="B1" s="249"/>
      <c r="C1" s="249"/>
      <c r="D1" s="249"/>
      <c r="E1" s="249"/>
      <c r="F1" s="249"/>
    </row>
    <row r="2" spans="1:7" x14ac:dyDescent="0.25">
      <c r="B2" s="46">
        <v>43221</v>
      </c>
    </row>
    <row r="3" spans="1:7" x14ac:dyDescent="0.25">
      <c r="B3" s="46"/>
    </row>
    <row r="4" spans="1:7" x14ac:dyDescent="0.25">
      <c r="A4" s="49"/>
      <c r="C4" s="50" t="s">
        <v>2</v>
      </c>
      <c r="D4" s="50" t="s">
        <v>3</v>
      </c>
      <c r="E4" s="50" t="s">
        <v>4</v>
      </c>
      <c r="F4" s="51" t="s">
        <v>5</v>
      </c>
    </row>
    <row r="5" spans="1:7" x14ac:dyDescent="0.25">
      <c r="A5" s="49" t="s">
        <v>155</v>
      </c>
      <c r="C5" s="58"/>
      <c r="D5" s="58"/>
      <c r="E5" s="58"/>
    </row>
    <row r="6" spans="1:7" x14ac:dyDescent="0.25">
      <c r="A6" s="52" t="s">
        <v>188</v>
      </c>
      <c r="B6" s="45" t="s">
        <v>189</v>
      </c>
      <c r="C6" s="58">
        <v>8</v>
      </c>
      <c r="D6" s="58"/>
      <c r="E6" s="58">
        <v>8</v>
      </c>
      <c r="F6" s="48">
        <v>203339</v>
      </c>
    </row>
    <row r="7" spans="1:7" x14ac:dyDescent="0.25">
      <c r="A7" s="52" t="s">
        <v>188</v>
      </c>
      <c r="B7" s="45" t="s">
        <v>189</v>
      </c>
      <c r="C7" s="56">
        <v>45.5</v>
      </c>
      <c r="D7" s="56"/>
      <c r="E7" s="56">
        <v>45.5</v>
      </c>
      <c r="F7" s="70">
        <v>203338</v>
      </c>
      <c r="G7" s="55"/>
    </row>
    <row r="8" spans="1:7" x14ac:dyDescent="0.25">
      <c r="A8" s="71"/>
      <c r="B8" s="66"/>
      <c r="C8" s="57">
        <f>SUM(C6:C7)</f>
        <v>53.5</v>
      </c>
      <c r="D8" s="57">
        <f>SUM(D6:D7)</f>
        <v>0</v>
      </c>
      <c r="E8" s="57">
        <f>SUM(E6:E7)</f>
        <v>53.5</v>
      </c>
    </row>
    <row r="9" spans="1:7" x14ac:dyDescent="0.25">
      <c r="A9" s="52"/>
      <c r="B9" s="52"/>
      <c r="C9" s="58"/>
      <c r="D9" s="58"/>
      <c r="E9" s="59"/>
      <c r="G9" s="55"/>
    </row>
    <row r="10" spans="1:7" x14ac:dyDescent="0.25">
      <c r="A10" s="71"/>
      <c r="B10" s="66"/>
      <c r="C10" s="72"/>
      <c r="D10" s="72"/>
      <c r="E10" s="72"/>
    </row>
    <row r="11" spans="1:7" x14ac:dyDescent="0.25">
      <c r="A11" s="88" t="s">
        <v>190</v>
      </c>
      <c r="B11" s="66"/>
      <c r="C11" s="72"/>
      <c r="D11" s="72"/>
      <c r="E11" s="72"/>
    </row>
    <row r="12" spans="1:7" x14ac:dyDescent="0.25">
      <c r="A12" s="71" t="s">
        <v>191</v>
      </c>
      <c r="B12" s="89" t="s">
        <v>192</v>
      </c>
      <c r="C12" s="72">
        <v>313.33</v>
      </c>
      <c r="D12" s="72">
        <v>62.67</v>
      </c>
      <c r="E12" s="72">
        <v>376</v>
      </c>
      <c r="F12" s="48">
        <v>203337</v>
      </c>
      <c r="G12" s="55"/>
    </row>
    <row r="13" spans="1:7" x14ac:dyDescent="0.25">
      <c r="A13" s="71"/>
      <c r="B13" s="66"/>
      <c r="C13" s="57">
        <f>SUM(C12:C12)</f>
        <v>313.33</v>
      </c>
      <c r="D13" s="57">
        <f>SUM(D12:D12)</f>
        <v>62.67</v>
      </c>
      <c r="E13" s="57">
        <f>SUM(E12:E12)</f>
        <v>376</v>
      </c>
    </row>
    <row r="14" spans="1:7" x14ac:dyDescent="0.25">
      <c r="A14" s="71"/>
      <c r="B14" s="66"/>
      <c r="C14" s="72"/>
      <c r="D14" s="72"/>
      <c r="E14" s="72"/>
    </row>
    <row r="15" spans="1:7" ht="14.4" x14ac:dyDescent="0.3">
      <c r="A15" s="6" t="s">
        <v>104</v>
      </c>
      <c r="B15" s="2"/>
      <c r="C15" s="24"/>
      <c r="D15" s="24"/>
      <c r="E15" s="24"/>
      <c r="F15" s="5"/>
      <c r="G15" s="32"/>
    </row>
    <row r="16" spans="1:7" ht="13.85" x14ac:dyDescent="0.25">
      <c r="A16" s="90" t="s">
        <v>105</v>
      </c>
      <c r="B16" s="91" t="s">
        <v>193</v>
      </c>
      <c r="C16" s="92">
        <v>12981.74</v>
      </c>
      <c r="D16" s="92"/>
      <c r="E16" s="92">
        <v>12981.74</v>
      </c>
      <c r="F16" s="93" t="s">
        <v>194</v>
      </c>
      <c r="G16" s="37"/>
    </row>
    <row r="17" spans="1:7" ht="13.85" x14ac:dyDescent="0.25">
      <c r="A17" s="90" t="s">
        <v>108</v>
      </c>
      <c r="B17" s="91" t="s">
        <v>195</v>
      </c>
      <c r="C17" s="92">
        <v>4236.82</v>
      </c>
      <c r="D17" s="92"/>
      <c r="E17" s="92">
        <v>4236.82</v>
      </c>
      <c r="F17" s="93"/>
      <c r="G17" s="37"/>
    </row>
    <row r="18" spans="1:7" ht="13.85" x14ac:dyDescent="0.25">
      <c r="A18" s="90" t="s">
        <v>110</v>
      </c>
      <c r="B18" s="91" t="s">
        <v>196</v>
      </c>
      <c r="C18" s="92">
        <v>4739.43</v>
      </c>
      <c r="D18" s="92"/>
      <c r="E18" s="92">
        <v>4739.43</v>
      </c>
      <c r="F18" s="93"/>
      <c r="G18" s="37"/>
    </row>
    <row r="19" spans="1:7" ht="13.85" x14ac:dyDescent="0.25">
      <c r="C19" s="57">
        <f>SUM(C16:C18)</f>
        <v>21957.989999999998</v>
      </c>
      <c r="D19" s="57">
        <v>0</v>
      </c>
      <c r="E19" s="57">
        <f>SUM(E16:E18)</f>
        <v>21957.989999999998</v>
      </c>
      <c r="G19" s="1"/>
    </row>
    <row r="20" spans="1:7" x14ac:dyDescent="0.25">
      <c r="C20" s="72"/>
      <c r="D20" s="72"/>
      <c r="E20" s="72"/>
    </row>
    <row r="21" spans="1:7" x14ac:dyDescent="0.25">
      <c r="C21" s="78"/>
      <c r="D21" s="78"/>
      <c r="E21" s="78"/>
    </row>
    <row r="22" spans="1:7" x14ac:dyDescent="0.25">
      <c r="B22" s="79" t="s">
        <v>112</v>
      </c>
      <c r="C22" s="57">
        <f>SUM(+C8+C13+C19)</f>
        <v>22324.82</v>
      </c>
      <c r="D22" s="57">
        <f>SUM(+D8+D13+D19)</f>
        <v>62.67</v>
      </c>
      <c r="E22" s="57">
        <f>SUM(+E8+E13+E19)</f>
        <v>22387.489999999998</v>
      </c>
    </row>
    <row r="23" spans="1:7" x14ac:dyDescent="0.25">
      <c r="B23" s="80"/>
      <c r="C23" s="72"/>
      <c r="D23" s="72"/>
      <c r="E23" s="72"/>
    </row>
    <row r="24" spans="1:7" x14ac:dyDescent="0.25">
      <c r="B24" s="66"/>
      <c r="C24" s="72"/>
      <c r="D24" s="72"/>
      <c r="E24" s="72"/>
    </row>
    <row r="25" spans="1:7" x14ac:dyDescent="0.25">
      <c r="B25" s="80"/>
      <c r="C25" s="72"/>
      <c r="D25" s="72"/>
      <c r="E25" s="72"/>
    </row>
    <row r="26" spans="1:7" x14ac:dyDescent="0.25">
      <c r="B26" s="80"/>
      <c r="C26" s="72"/>
      <c r="D26" s="72"/>
      <c r="E26" s="72"/>
    </row>
    <row r="27" spans="1:7" x14ac:dyDescent="0.25">
      <c r="A27" s="81"/>
      <c r="B27" s="80"/>
      <c r="C27" s="72"/>
      <c r="D27" s="72"/>
      <c r="E27" s="72"/>
    </row>
    <row r="28" spans="1:7" x14ac:dyDescent="0.25">
      <c r="A28" s="52"/>
      <c r="C28" s="60"/>
    </row>
    <row r="29" spans="1:7" x14ac:dyDescent="0.25">
      <c r="A29" s="85"/>
      <c r="C29" s="60"/>
    </row>
    <row r="30" spans="1:7" x14ac:dyDescent="0.25">
      <c r="A30" s="81"/>
      <c r="B30" s="86"/>
      <c r="C30" s="60"/>
    </row>
    <row r="31" spans="1:7" x14ac:dyDescent="0.25">
      <c r="A31" s="81"/>
      <c r="B31" s="86"/>
      <c r="C31" s="60"/>
    </row>
    <row r="32" spans="1:7" x14ac:dyDescent="0.25">
      <c r="A32" s="87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O30" sqref="O30"/>
    </sheetView>
  </sheetViews>
  <sheetFormatPr defaultRowHeight="14.4" x14ac:dyDescent="0.3"/>
  <cols>
    <col min="1" max="1" width="30.3984375" style="95" customWidth="1"/>
    <col min="2" max="2" width="35.59765625" style="95" bestFit="1" customWidth="1"/>
    <col min="3" max="3" width="13.296875" style="97" bestFit="1" customWidth="1"/>
    <col min="4" max="4" width="10.69921875" style="97" customWidth="1"/>
    <col min="5" max="5" width="12.59765625" style="97" customWidth="1"/>
    <col min="6" max="6" width="8.59765625" style="98" customWidth="1"/>
    <col min="7" max="7" width="17.296875" style="94" customWidth="1"/>
    <col min="8" max="8" width="3.09765625" style="95" customWidth="1"/>
    <col min="9" max="255" width="9.09765625" style="95"/>
    <col min="256" max="256" width="4.3984375" style="95" customWidth="1"/>
    <col min="257" max="257" width="30.3984375" style="95" customWidth="1"/>
    <col min="258" max="258" width="35.59765625" style="95" bestFit="1" customWidth="1"/>
    <col min="259" max="259" width="13.296875" style="95" bestFit="1" customWidth="1"/>
    <col min="260" max="260" width="10.69921875" style="95" customWidth="1"/>
    <col min="261" max="261" width="12.59765625" style="95" customWidth="1"/>
    <col min="262" max="262" width="8.59765625" style="95" customWidth="1"/>
    <col min="263" max="263" width="17.296875" style="95" customWidth="1"/>
    <col min="264" max="264" width="3.09765625" style="95" customWidth="1"/>
    <col min="265" max="511" width="9.09765625" style="95"/>
    <col min="512" max="512" width="4.3984375" style="95" customWidth="1"/>
    <col min="513" max="513" width="30.3984375" style="95" customWidth="1"/>
    <col min="514" max="514" width="35.59765625" style="95" bestFit="1" customWidth="1"/>
    <col min="515" max="515" width="13.296875" style="95" bestFit="1" customWidth="1"/>
    <col min="516" max="516" width="10.69921875" style="95" customWidth="1"/>
    <col min="517" max="517" width="12.59765625" style="95" customWidth="1"/>
    <col min="518" max="518" width="8.59765625" style="95" customWidth="1"/>
    <col min="519" max="519" width="17.296875" style="95" customWidth="1"/>
    <col min="520" max="520" width="3.09765625" style="95" customWidth="1"/>
    <col min="521" max="767" width="9.09765625" style="95"/>
    <col min="768" max="768" width="4.3984375" style="95" customWidth="1"/>
    <col min="769" max="769" width="30.3984375" style="95" customWidth="1"/>
    <col min="770" max="770" width="35.59765625" style="95" bestFit="1" customWidth="1"/>
    <col min="771" max="771" width="13.296875" style="95" bestFit="1" customWidth="1"/>
    <col min="772" max="772" width="10.69921875" style="95" customWidth="1"/>
    <col min="773" max="773" width="12.59765625" style="95" customWidth="1"/>
    <col min="774" max="774" width="8.59765625" style="95" customWidth="1"/>
    <col min="775" max="775" width="17.296875" style="95" customWidth="1"/>
    <col min="776" max="776" width="3.09765625" style="95" customWidth="1"/>
    <col min="777" max="1023" width="9.09765625" style="95"/>
    <col min="1024" max="1024" width="4.3984375" style="95" customWidth="1"/>
    <col min="1025" max="1025" width="30.3984375" style="95" customWidth="1"/>
    <col min="1026" max="1026" width="35.59765625" style="95" bestFit="1" customWidth="1"/>
    <col min="1027" max="1027" width="13.296875" style="95" bestFit="1" customWidth="1"/>
    <col min="1028" max="1028" width="10.69921875" style="95" customWidth="1"/>
    <col min="1029" max="1029" width="12.59765625" style="95" customWidth="1"/>
    <col min="1030" max="1030" width="8.59765625" style="95" customWidth="1"/>
    <col min="1031" max="1031" width="17.296875" style="95" customWidth="1"/>
    <col min="1032" max="1032" width="3.09765625" style="95" customWidth="1"/>
    <col min="1033" max="1279" width="9.09765625" style="95"/>
    <col min="1280" max="1280" width="4.3984375" style="95" customWidth="1"/>
    <col min="1281" max="1281" width="30.3984375" style="95" customWidth="1"/>
    <col min="1282" max="1282" width="35.59765625" style="95" bestFit="1" customWidth="1"/>
    <col min="1283" max="1283" width="13.296875" style="95" bestFit="1" customWidth="1"/>
    <col min="1284" max="1284" width="10.69921875" style="95" customWidth="1"/>
    <col min="1285" max="1285" width="12.59765625" style="95" customWidth="1"/>
    <col min="1286" max="1286" width="8.59765625" style="95" customWidth="1"/>
    <col min="1287" max="1287" width="17.296875" style="95" customWidth="1"/>
    <col min="1288" max="1288" width="3.09765625" style="95" customWidth="1"/>
    <col min="1289" max="1535" width="9.09765625" style="95"/>
    <col min="1536" max="1536" width="4.3984375" style="95" customWidth="1"/>
    <col min="1537" max="1537" width="30.3984375" style="95" customWidth="1"/>
    <col min="1538" max="1538" width="35.59765625" style="95" bestFit="1" customWidth="1"/>
    <col min="1539" max="1539" width="13.296875" style="95" bestFit="1" customWidth="1"/>
    <col min="1540" max="1540" width="10.69921875" style="95" customWidth="1"/>
    <col min="1541" max="1541" width="12.59765625" style="95" customWidth="1"/>
    <col min="1542" max="1542" width="8.59765625" style="95" customWidth="1"/>
    <col min="1543" max="1543" width="17.296875" style="95" customWidth="1"/>
    <col min="1544" max="1544" width="3.09765625" style="95" customWidth="1"/>
    <col min="1545" max="1791" width="9.09765625" style="95"/>
    <col min="1792" max="1792" width="4.3984375" style="95" customWidth="1"/>
    <col min="1793" max="1793" width="30.3984375" style="95" customWidth="1"/>
    <col min="1794" max="1794" width="35.59765625" style="95" bestFit="1" customWidth="1"/>
    <col min="1795" max="1795" width="13.296875" style="95" bestFit="1" customWidth="1"/>
    <col min="1796" max="1796" width="10.69921875" style="95" customWidth="1"/>
    <col min="1797" max="1797" width="12.59765625" style="95" customWidth="1"/>
    <col min="1798" max="1798" width="8.59765625" style="95" customWidth="1"/>
    <col min="1799" max="1799" width="17.296875" style="95" customWidth="1"/>
    <col min="1800" max="1800" width="3.09765625" style="95" customWidth="1"/>
    <col min="1801" max="2047" width="9.09765625" style="95"/>
    <col min="2048" max="2048" width="4.3984375" style="95" customWidth="1"/>
    <col min="2049" max="2049" width="30.3984375" style="95" customWidth="1"/>
    <col min="2050" max="2050" width="35.59765625" style="95" bestFit="1" customWidth="1"/>
    <col min="2051" max="2051" width="13.296875" style="95" bestFit="1" customWidth="1"/>
    <col min="2052" max="2052" width="10.69921875" style="95" customWidth="1"/>
    <col min="2053" max="2053" width="12.59765625" style="95" customWidth="1"/>
    <col min="2054" max="2054" width="8.59765625" style="95" customWidth="1"/>
    <col min="2055" max="2055" width="17.296875" style="95" customWidth="1"/>
    <col min="2056" max="2056" width="3.09765625" style="95" customWidth="1"/>
    <col min="2057" max="2303" width="9.09765625" style="95"/>
    <col min="2304" max="2304" width="4.3984375" style="95" customWidth="1"/>
    <col min="2305" max="2305" width="30.3984375" style="95" customWidth="1"/>
    <col min="2306" max="2306" width="35.59765625" style="95" bestFit="1" customWidth="1"/>
    <col min="2307" max="2307" width="13.296875" style="95" bestFit="1" customWidth="1"/>
    <col min="2308" max="2308" width="10.69921875" style="95" customWidth="1"/>
    <col min="2309" max="2309" width="12.59765625" style="95" customWidth="1"/>
    <col min="2310" max="2310" width="8.59765625" style="95" customWidth="1"/>
    <col min="2311" max="2311" width="17.296875" style="95" customWidth="1"/>
    <col min="2312" max="2312" width="3.09765625" style="95" customWidth="1"/>
    <col min="2313" max="2559" width="9.09765625" style="95"/>
    <col min="2560" max="2560" width="4.3984375" style="95" customWidth="1"/>
    <col min="2561" max="2561" width="30.3984375" style="95" customWidth="1"/>
    <col min="2562" max="2562" width="35.59765625" style="95" bestFit="1" customWidth="1"/>
    <col min="2563" max="2563" width="13.296875" style="95" bestFit="1" customWidth="1"/>
    <col min="2564" max="2564" width="10.69921875" style="95" customWidth="1"/>
    <col min="2565" max="2565" width="12.59765625" style="95" customWidth="1"/>
    <col min="2566" max="2566" width="8.59765625" style="95" customWidth="1"/>
    <col min="2567" max="2567" width="17.296875" style="95" customWidth="1"/>
    <col min="2568" max="2568" width="3.09765625" style="95" customWidth="1"/>
    <col min="2569" max="2815" width="9.09765625" style="95"/>
    <col min="2816" max="2816" width="4.3984375" style="95" customWidth="1"/>
    <col min="2817" max="2817" width="30.3984375" style="95" customWidth="1"/>
    <col min="2818" max="2818" width="35.59765625" style="95" bestFit="1" customWidth="1"/>
    <col min="2819" max="2819" width="13.296875" style="95" bestFit="1" customWidth="1"/>
    <col min="2820" max="2820" width="10.69921875" style="95" customWidth="1"/>
    <col min="2821" max="2821" width="12.59765625" style="95" customWidth="1"/>
    <col min="2822" max="2822" width="8.59765625" style="95" customWidth="1"/>
    <col min="2823" max="2823" width="17.296875" style="95" customWidth="1"/>
    <col min="2824" max="2824" width="3.09765625" style="95" customWidth="1"/>
    <col min="2825" max="3071" width="9.09765625" style="95"/>
    <col min="3072" max="3072" width="4.3984375" style="95" customWidth="1"/>
    <col min="3073" max="3073" width="30.3984375" style="95" customWidth="1"/>
    <col min="3074" max="3074" width="35.59765625" style="95" bestFit="1" customWidth="1"/>
    <col min="3075" max="3075" width="13.296875" style="95" bestFit="1" customWidth="1"/>
    <col min="3076" max="3076" width="10.69921875" style="95" customWidth="1"/>
    <col min="3077" max="3077" width="12.59765625" style="95" customWidth="1"/>
    <col min="3078" max="3078" width="8.59765625" style="95" customWidth="1"/>
    <col min="3079" max="3079" width="17.296875" style="95" customWidth="1"/>
    <col min="3080" max="3080" width="3.09765625" style="95" customWidth="1"/>
    <col min="3081" max="3327" width="9.09765625" style="95"/>
    <col min="3328" max="3328" width="4.3984375" style="95" customWidth="1"/>
    <col min="3329" max="3329" width="30.3984375" style="95" customWidth="1"/>
    <col min="3330" max="3330" width="35.59765625" style="95" bestFit="1" customWidth="1"/>
    <col min="3331" max="3331" width="13.296875" style="95" bestFit="1" customWidth="1"/>
    <col min="3332" max="3332" width="10.69921875" style="95" customWidth="1"/>
    <col min="3333" max="3333" width="12.59765625" style="95" customWidth="1"/>
    <col min="3334" max="3334" width="8.59765625" style="95" customWidth="1"/>
    <col min="3335" max="3335" width="17.296875" style="95" customWidth="1"/>
    <col min="3336" max="3336" width="3.09765625" style="95" customWidth="1"/>
    <col min="3337" max="3583" width="9.09765625" style="95"/>
    <col min="3584" max="3584" width="4.3984375" style="95" customWidth="1"/>
    <col min="3585" max="3585" width="30.3984375" style="95" customWidth="1"/>
    <col min="3586" max="3586" width="35.59765625" style="95" bestFit="1" customWidth="1"/>
    <col min="3587" max="3587" width="13.296875" style="95" bestFit="1" customWidth="1"/>
    <col min="3588" max="3588" width="10.69921875" style="95" customWidth="1"/>
    <col min="3589" max="3589" width="12.59765625" style="95" customWidth="1"/>
    <col min="3590" max="3590" width="8.59765625" style="95" customWidth="1"/>
    <col min="3591" max="3591" width="17.296875" style="95" customWidth="1"/>
    <col min="3592" max="3592" width="3.09765625" style="95" customWidth="1"/>
    <col min="3593" max="3839" width="9.09765625" style="95"/>
    <col min="3840" max="3840" width="4.3984375" style="95" customWidth="1"/>
    <col min="3841" max="3841" width="30.3984375" style="95" customWidth="1"/>
    <col min="3842" max="3842" width="35.59765625" style="95" bestFit="1" customWidth="1"/>
    <col min="3843" max="3843" width="13.296875" style="95" bestFit="1" customWidth="1"/>
    <col min="3844" max="3844" width="10.69921875" style="95" customWidth="1"/>
    <col min="3845" max="3845" width="12.59765625" style="95" customWidth="1"/>
    <col min="3846" max="3846" width="8.59765625" style="95" customWidth="1"/>
    <col min="3847" max="3847" width="17.296875" style="95" customWidth="1"/>
    <col min="3848" max="3848" width="3.09765625" style="95" customWidth="1"/>
    <col min="3849" max="4095" width="9.09765625" style="95"/>
    <col min="4096" max="4096" width="4.3984375" style="95" customWidth="1"/>
    <col min="4097" max="4097" width="30.3984375" style="95" customWidth="1"/>
    <col min="4098" max="4098" width="35.59765625" style="95" bestFit="1" customWidth="1"/>
    <col min="4099" max="4099" width="13.296875" style="95" bestFit="1" customWidth="1"/>
    <col min="4100" max="4100" width="10.69921875" style="95" customWidth="1"/>
    <col min="4101" max="4101" width="12.59765625" style="95" customWidth="1"/>
    <col min="4102" max="4102" width="8.59765625" style="95" customWidth="1"/>
    <col min="4103" max="4103" width="17.296875" style="95" customWidth="1"/>
    <col min="4104" max="4104" width="3.09765625" style="95" customWidth="1"/>
    <col min="4105" max="4351" width="9.09765625" style="95"/>
    <col min="4352" max="4352" width="4.3984375" style="95" customWidth="1"/>
    <col min="4353" max="4353" width="30.3984375" style="95" customWidth="1"/>
    <col min="4354" max="4354" width="35.59765625" style="95" bestFit="1" customWidth="1"/>
    <col min="4355" max="4355" width="13.296875" style="95" bestFit="1" customWidth="1"/>
    <col min="4356" max="4356" width="10.69921875" style="95" customWidth="1"/>
    <col min="4357" max="4357" width="12.59765625" style="95" customWidth="1"/>
    <col min="4358" max="4358" width="8.59765625" style="95" customWidth="1"/>
    <col min="4359" max="4359" width="17.296875" style="95" customWidth="1"/>
    <col min="4360" max="4360" width="3.09765625" style="95" customWidth="1"/>
    <col min="4361" max="4607" width="9.09765625" style="95"/>
    <col min="4608" max="4608" width="4.3984375" style="95" customWidth="1"/>
    <col min="4609" max="4609" width="30.3984375" style="95" customWidth="1"/>
    <col min="4610" max="4610" width="35.59765625" style="95" bestFit="1" customWidth="1"/>
    <col min="4611" max="4611" width="13.296875" style="95" bestFit="1" customWidth="1"/>
    <col min="4612" max="4612" width="10.69921875" style="95" customWidth="1"/>
    <col min="4613" max="4613" width="12.59765625" style="95" customWidth="1"/>
    <col min="4614" max="4614" width="8.59765625" style="95" customWidth="1"/>
    <col min="4615" max="4615" width="17.296875" style="95" customWidth="1"/>
    <col min="4616" max="4616" width="3.09765625" style="95" customWidth="1"/>
    <col min="4617" max="4863" width="9.09765625" style="95"/>
    <col min="4864" max="4864" width="4.3984375" style="95" customWidth="1"/>
    <col min="4865" max="4865" width="30.3984375" style="95" customWidth="1"/>
    <col min="4866" max="4866" width="35.59765625" style="95" bestFit="1" customWidth="1"/>
    <col min="4867" max="4867" width="13.296875" style="95" bestFit="1" customWidth="1"/>
    <col min="4868" max="4868" width="10.69921875" style="95" customWidth="1"/>
    <col min="4869" max="4869" width="12.59765625" style="95" customWidth="1"/>
    <col min="4870" max="4870" width="8.59765625" style="95" customWidth="1"/>
    <col min="4871" max="4871" width="17.296875" style="95" customWidth="1"/>
    <col min="4872" max="4872" width="3.09765625" style="95" customWidth="1"/>
    <col min="4873" max="5119" width="9.09765625" style="95"/>
    <col min="5120" max="5120" width="4.3984375" style="95" customWidth="1"/>
    <col min="5121" max="5121" width="30.3984375" style="95" customWidth="1"/>
    <col min="5122" max="5122" width="35.59765625" style="95" bestFit="1" customWidth="1"/>
    <col min="5123" max="5123" width="13.296875" style="95" bestFit="1" customWidth="1"/>
    <col min="5124" max="5124" width="10.69921875" style="95" customWidth="1"/>
    <col min="5125" max="5125" width="12.59765625" style="95" customWidth="1"/>
    <col min="5126" max="5126" width="8.59765625" style="95" customWidth="1"/>
    <col min="5127" max="5127" width="17.296875" style="95" customWidth="1"/>
    <col min="5128" max="5128" width="3.09765625" style="95" customWidth="1"/>
    <col min="5129" max="5375" width="9.09765625" style="95"/>
    <col min="5376" max="5376" width="4.3984375" style="95" customWidth="1"/>
    <col min="5377" max="5377" width="30.3984375" style="95" customWidth="1"/>
    <col min="5378" max="5378" width="35.59765625" style="95" bestFit="1" customWidth="1"/>
    <col min="5379" max="5379" width="13.296875" style="95" bestFit="1" customWidth="1"/>
    <col min="5380" max="5380" width="10.69921875" style="95" customWidth="1"/>
    <col min="5381" max="5381" width="12.59765625" style="95" customWidth="1"/>
    <col min="5382" max="5382" width="8.59765625" style="95" customWidth="1"/>
    <col min="5383" max="5383" width="17.296875" style="95" customWidth="1"/>
    <col min="5384" max="5384" width="3.09765625" style="95" customWidth="1"/>
    <col min="5385" max="5631" width="9.09765625" style="95"/>
    <col min="5632" max="5632" width="4.3984375" style="95" customWidth="1"/>
    <col min="5633" max="5633" width="30.3984375" style="95" customWidth="1"/>
    <col min="5634" max="5634" width="35.59765625" style="95" bestFit="1" customWidth="1"/>
    <col min="5635" max="5635" width="13.296875" style="95" bestFit="1" customWidth="1"/>
    <col min="5636" max="5636" width="10.69921875" style="95" customWidth="1"/>
    <col min="5637" max="5637" width="12.59765625" style="95" customWidth="1"/>
    <col min="5638" max="5638" width="8.59765625" style="95" customWidth="1"/>
    <col min="5639" max="5639" width="17.296875" style="95" customWidth="1"/>
    <col min="5640" max="5640" width="3.09765625" style="95" customWidth="1"/>
    <col min="5641" max="5887" width="9.09765625" style="95"/>
    <col min="5888" max="5888" width="4.3984375" style="95" customWidth="1"/>
    <col min="5889" max="5889" width="30.3984375" style="95" customWidth="1"/>
    <col min="5890" max="5890" width="35.59765625" style="95" bestFit="1" customWidth="1"/>
    <col min="5891" max="5891" width="13.296875" style="95" bestFit="1" customWidth="1"/>
    <col min="5892" max="5892" width="10.69921875" style="95" customWidth="1"/>
    <col min="5893" max="5893" width="12.59765625" style="95" customWidth="1"/>
    <col min="5894" max="5894" width="8.59765625" style="95" customWidth="1"/>
    <col min="5895" max="5895" width="17.296875" style="95" customWidth="1"/>
    <col min="5896" max="5896" width="3.09765625" style="95" customWidth="1"/>
    <col min="5897" max="6143" width="9.09765625" style="95"/>
    <col min="6144" max="6144" width="4.3984375" style="95" customWidth="1"/>
    <col min="6145" max="6145" width="30.3984375" style="95" customWidth="1"/>
    <col min="6146" max="6146" width="35.59765625" style="95" bestFit="1" customWidth="1"/>
    <col min="6147" max="6147" width="13.296875" style="95" bestFit="1" customWidth="1"/>
    <col min="6148" max="6148" width="10.69921875" style="95" customWidth="1"/>
    <col min="6149" max="6149" width="12.59765625" style="95" customWidth="1"/>
    <col min="6150" max="6150" width="8.59765625" style="95" customWidth="1"/>
    <col min="6151" max="6151" width="17.296875" style="95" customWidth="1"/>
    <col min="6152" max="6152" width="3.09765625" style="95" customWidth="1"/>
    <col min="6153" max="6399" width="9.09765625" style="95"/>
    <col min="6400" max="6400" width="4.3984375" style="95" customWidth="1"/>
    <col min="6401" max="6401" width="30.3984375" style="95" customWidth="1"/>
    <col min="6402" max="6402" width="35.59765625" style="95" bestFit="1" customWidth="1"/>
    <col min="6403" max="6403" width="13.296875" style="95" bestFit="1" customWidth="1"/>
    <col min="6404" max="6404" width="10.69921875" style="95" customWidth="1"/>
    <col min="6405" max="6405" width="12.59765625" style="95" customWidth="1"/>
    <col min="6406" max="6406" width="8.59765625" style="95" customWidth="1"/>
    <col min="6407" max="6407" width="17.296875" style="95" customWidth="1"/>
    <col min="6408" max="6408" width="3.09765625" style="95" customWidth="1"/>
    <col min="6409" max="6655" width="9.09765625" style="95"/>
    <col min="6656" max="6656" width="4.3984375" style="95" customWidth="1"/>
    <col min="6657" max="6657" width="30.3984375" style="95" customWidth="1"/>
    <col min="6658" max="6658" width="35.59765625" style="95" bestFit="1" customWidth="1"/>
    <col min="6659" max="6659" width="13.296875" style="95" bestFit="1" customWidth="1"/>
    <col min="6660" max="6660" width="10.69921875" style="95" customWidth="1"/>
    <col min="6661" max="6661" width="12.59765625" style="95" customWidth="1"/>
    <col min="6662" max="6662" width="8.59765625" style="95" customWidth="1"/>
    <col min="6663" max="6663" width="17.296875" style="95" customWidth="1"/>
    <col min="6664" max="6664" width="3.09765625" style="95" customWidth="1"/>
    <col min="6665" max="6911" width="9.09765625" style="95"/>
    <col min="6912" max="6912" width="4.3984375" style="95" customWidth="1"/>
    <col min="6913" max="6913" width="30.3984375" style="95" customWidth="1"/>
    <col min="6914" max="6914" width="35.59765625" style="95" bestFit="1" customWidth="1"/>
    <col min="6915" max="6915" width="13.296875" style="95" bestFit="1" customWidth="1"/>
    <col min="6916" max="6916" width="10.69921875" style="95" customWidth="1"/>
    <col min="6917" max="6917" width="12.59765625" style="95" customWidth="1"/>
    <col min="6918" max="6918" width="8.59765625" style="95" customWidth="1"/>
    <col min="6919" max="6919" width="17.296875" style="95" customWidth="1"/>
    <col min="6920" max="6920" width="3.09765625" style="95" customWidth="1"/>
    <col min="6921" max="7167" width="9.09765625" style="95"/>
    <col min="7168" max="7168" width="4.3984375" style="95" customWidth="1"/>
    <col min="7169" max="7169" width="30.3984375" style="95" customWidth="1"/>
    <col min="7170" max="7170" width="35.59765625" style="95" bestFit="1" customWidth="1"/>
    <col min="7171" max="7171" width="13.296875" style="95" bestFit="1" customWidth="1"/>
    <col min="7172" max="7172" width="10.69921875" style="95" customWidth="1"/>
    <col min="7173" max="7173" width="12.59765625" style="95" customWidth="1"/>
    <col min="7174" max="7174" width="8.59765625" style="95" customWidth="1"/>
    <col min="7175" max="7175" width="17.296875" style="95" customWidth="1"/>
    <col min="7176" max="7176" width="3.09765625" style="95" customWidth="1"/>
    <col min="7177" max="7423" width="9.09765625" style="95"/>
    <col min="7424" max="7424" width="4.3984375" style="95" customWidth="1"/>
    <col min="7425" max="7425" width="30.3984375" style="95" customWidth="1"/>
    <col min="7426" max="7426" width="35.59765625" style="95" bestFit="1" customWidth="1"/>
    <col min="7427" max="7427" width="13.296875" style="95" bestFit="1" customWidth="1"/>
    <col min="7428" max="7428" width="10.69921875" style="95" customWidth="1"/>
    <col min="7429" max="7429" width="12.59765625" style="95" customWidth="1"/>
    <col min="7430" max="7430" width="8.59765625" style="95" customWidth="1"/>
    <col min="7431" max="7431" width="17.296875" style="95" customWidth="1"/>
    <col min="7432" max="7432" width="3.09765625" style="95" customWidth="1"/>
    <col min="7433" max="7679" width="9.09765625" style="95"/>
    <col min="7680" max="7680" width="4.3984375" style="95" customWidth="1"/>
    <col min="7681" max="7681" width="30.3984375" style="95" customWidth="1"/>
    <col min="7682" max="7682" width="35.59765625" style="95" bestFit="1" customWidth="1"/>
    <col min="7683" max="7683" width="13.296875" style="95" bestFit="1" customWidth="1"/>
    <col min="7684" max="7684" width="10.69921875" style="95" customWidth="1"/>
    <col min="7685" max="7685" width="12.59765625" style="95" customWidth="1"/>
    <col min="7686" max="7686" width="8.59765625" style="95" customWidth="1"/>
    <col min="7687" max="7687" width="17.296875" style="95" customWidth="1"/>
    <col min="7688" max="7688" width="3.09765625" style="95" customWidth="1"/>
    <col min="7689" max="7935" width="9.09765625" style="95"/>
    <col min="7936" max="7936" width="4.3984375" style="95" customWidth="1"/>
    <col min="7937" max="7937" width="30.3984375" style="95" customWidth="1"/>
    <col min="7938" max="7938" width="35.59765625" style="95" bestFit="1" customWidth="1"/>
    <col min="7939" max="7939" width="13.296875" style="95" bestFit="1" customWidth="1"/>
    <col min="7940" max="7940" width="10.69921875" style="95" customWidth="1"/>
    <col min="7941" max="7941" width="12.59765625" style="95" customWidth="1"/>
    <col min="7942" max="7942" width="8.59765625" style="95" customWidth="1"/>
    <col min="7943" max="7943" width="17.296875" style="95" customWidth="1"/>
    <col min="7944" max="7944" width="3.09765625" style="95" customWidth="1"/>
    <col min="7945" max="8191" width="9.09765625" style="95"/>
    <col min="8192" max="8192" width="4.3984375" style="95" customWidth="1"/>
    <col min="8193" max="8193" width="30.3984375" style="95" customWidth="1"/>
    <col min="8194" max="8194" width="35.59765625" style="95" bestFit="1" customWidth="1"/>
    <col min="8195" max="8195" width="13.296875" style="95" bestFit="1" customWidth="1"/>
    <col min="8196" max="8196" width="10.69921875" style="95" customWidth="1"/>
    <col min="8197" max="8197" width="12.59765625" style="95" customWidth="1"/>
    <col min="8198" max="8198" width="8.59765625" style="95" customWidth="1"/>
    <col min="8199" max="8199" width="17.296875" style="95" customWidth="1"/>
    <col min="8200" max="8200" width="3.09765625" style="95" customWidth="1"/>
    <col min="8201" max="8447" width="9.09765625" style="95"/>
    <col min="8448" max="8448" width="4.3984375" style="95" customWidth="1"/>
    <col min="8449" max="8449" width="30.3984375" style="95" customWidth="1"/>
    <col min="8450" max="8450" width="35.59765625" style="95" bestFit="1" customWidth="1"/>
    <col min="8451" max="8451" width="13.296875" style="95" bestFit="1" customWidth="1"/>
    <col min="8452" max="8452" width="10.69921875" style="95" customWidth="1"/>
    <col min="8453" max="8453" width="12.59765625" style="95" customWidth="1"/>
    <col min="8454" max="8454" width="8.59765625" style="95" customWidth="1"/>
    <col min="8455" max="8455" width="17.296875" style="95" customWidth="1"/>
    <col min="8456" max="8456" width="3.09765625" style="95" customWidth="1"/>
    <col min="8457" max="8703" width="9.09765625" style="95"/>
    <col min="8704" max="8704" width="4.3984375" style="95" customWidth="1"/>
    <col min="8705" max="8705" width="30.3984375" style="95" customWidth="1"/>
    <col min="8706" max="8706" width="35.59765625" style="95" bestFit="1" customWidth="1"/>
    <col min="8707" max="8707" width="13.296875" style="95" bestFit="1" customWidth="1"/>
    <col min="8708" max="8708" width="10.69921875" style="95" customWidth="1"/>
    <col min="8709" max="8709" width="12.59765625" style="95" customWidth="1"/>
    <col min="8710" max="8710" width="8.59765625" style="95" customWidth="1"/>
    <col min="8711" max="8711" width="17.296875" style="95" customWidth="1"/>
    <col min="8712" max="8712" width="3.09765625" style="95" customWidth="1"/>
    <col min="8713" max="8959" width="9.09765625" style="95"/>
    <col min="8960" max="8960" width="4.3984375" style="95" customWidth="1"/>
    <col min="8961" max="8961" width="30.3984375" style="95" customWidth="1"/>
    <col min="8962" max="8962" width="35.59765625" style="95" bestFit="1" customWidth="1"/>
    <col min="8963" max="8963" width="13.296875" style="95" bestFit="1" customWidth="1"/>
    <col min="8964" max="8964" width="10.69921875" style="95" customWidth="1"/>
    <col min="8965" max="8965" width="12.59765625" style="95" customWidth="1"/>
    <col min="8966" max="8966" width="8.59765625" style="95" customWidth="1"/>
    <col min="8967" max="8967" width="17.296875" style="95" customWidth="1"/>
    <col min="8968" max="8968" width="3.09765625" style="95" customWidth="1"/>
    <col min="8969" max="9215" width="9.09765625" style="95"/>
    <col min="9216" max="9216" width="4.3984375" style="95" customWidth="1"/>
    <col min="9217" max="9217" width="30.3984375" style="95" customWidth="1"/>
    <col min="9218" max="9218" width="35.59765625" style="95" bestFit="1" customWidth="1"/>
    <col min="9219" max="9219" width="13.296875" style="95" bestFit="1" customWidth="1"/>
    <col min="9220" max="9220" width="10.69921875" style="95" customWidth="1"/>
    <col min="9221" max="9221" width="12.59765625" style="95" customWidth="1"/>
    <col min="9222" max="9222" width="8.59765625" style="95" customWidth="1"/>
    <col min="9223" max="9223" width="17.296875" style="95" customWidth="1"/>
    <col min="9224" max="9224" width="3.09765625" style="95" customWidth="1"/>
    <col min="9225" max="9471" width="9.09765625" style="95"/>
    <col min="9472" max="9472" width="4.3984375" style="95" customWidth="1"/>
    <col min="9473" max="9473" width="30.3984375" style="95" customWidth="1"/>
    <col min="9474" max="9474" width="35.59765625" style="95" bestFit="1" customWidth="1"/>
    <col min="9475" max="9475" width="13.296875" style="95" bestFit="1" customWidth="1"/>
    <col min="9476" max="9476" width="10.69921875" style="95" customWidth="1"/>
    <col min="9477" max="9477" width="12.59765625" style="95" customWidth="1"/>
    <col min="9478" max="9478" width="8.59765625" style="95" customWidth="1"/>
    <col min="9479" max="9479" width="17.296875" style="95" customWidth="1"/>
    <col min="9480" max="9480" width="3.09765625" style="95" customWidth="1"/>
    <col min="9481" max="9727" width="9.09765625" style="95"/>
    <col min="9728" max="9728" width="4.3984375" style="95" customWidth="1"/>
    <col min="9729" max="9729" width="30.3984375" style="95" customWidth="1"/>
    <col min="9730" max="9730" width="35.59765625" style="95" bestFit="1" customWidth="1"/>
    <col min="9731" max="9731" width="13.296875" style="95" bestFit="1" customWidth="1"/>
    <col min="9732" max="9732" width="10.69921875" style="95" customWidth="1"/>
    <col min="9733" max="9733" width="12.59765625" style="95" customWidth="1"/>
    <col min="9734" max="9734" width="8.59765625" style="95" customWidth="1"/>
    <col min="9735" max="9735" width="17.296875" style="95" customWidth="1"/>
    <col min="9736" max="9736" width="3.09765625" style="95" customWidth="1"/>
    <col min="9737" max="9983" width="9.09765625" style="95"/>
    <col min="9984" max="9984" width="4.3984375" style="95" customWidth="1"/>
    <col min="9985" max="9985" width="30.3984375" style="95" customWidth="1"/>
    <col min="9986" max="9986" width="35.59765625" style="95" bestFit="1" customWidth="1"/>
    <col min="9987" max="9987" width="13.296875" style="95" bestFit="1" customWidth="1"/>
    <col min="9988" max="9988" width="10.69921875" style="95" customWidth="1"/>
    <col min="9989" max="9989" width="12.59765625" style="95" customWidth="1"/>
    <col min="9990" max="9990" width="8.59765625" style="95" customWidth="1"/>
    <col min="9991" max="9991" width="17.296875" style="95" customWidth="1"/>
    <col min="9992" max="9992" width="3.09765625" style="95" customWidth="1"/>
    <col min="9993" max="10239" width="9.09765625" style="95"/>
    <col min="10240" max="10240" width="4.3984375" style="95" customWidth="1"/>
    <col min="10241" max="10241" width="30.3984375" style="95" customWidth="1"/>
    <col min="10242" max="10242" width="35.59765625" style="95" bestFit="1" customWidth="1"/>
    <col min="10243" max="10243" width="13.296875" style="95" bestFit="1" customWidth="1"/>
    <col min="10244" max="10244" width="10.69921875" style="95" customWidth="1"/>
    <col min="10245" max="10245" width="12.59765625" style="95" customWidth="1"/>
    <col min="10246" max="10246" width="8.59765625" style="95" customWidth="1"/>
    <col min="10247" max="10247" width="17.296875" style="95" customWidth="1"/>
    <col min="10248" max="10248" width="3.09765625" style="95" customWidth="1"/>
    <col min="10249" max="10495" width="9.09765625" style="95"/>
    <col min="10496" max="10496" width="4.3984375" style="95" customWidth="1"/>
    <col min="10497" max="10497" width="30.3984375" style="95" customWidth="1"/>
    <col min="10498" max="10498" width="35.59765625" style="95" bestFit="1" customWidth="1"/>
    <col min="10499" max="10499" width="13.296875" style="95" bestFit="1" customWidth="1"/>
    <col min="10500" max="10500" width="10.69921875" style="95" customWidth="1"/>
    <col min="10501" max="10501" width="12.59765625" style="95" customWidth="1"/>
    <col min="10502" max="10502" width="8.59765625" style="95" customWidth="1"/>
    <col min="10503" max="10503" width="17.296875" style="95" customWidth="1"/>
    <col min="10504" max="10504" width="3.09765625" style="95" customWidth="1"/>
    <col min="10505" max="10751" width="9.09765625" style="95"/>
    <col min="10752" max="10752" width="4.3984375" style="95" customWidth="1"/>
    <col min="10753" max="10753" width="30.3984375" style="95" customWidth="1"/>
    <col min="10754" max="10754" width="35.59765625" style="95" bestFit="1" customWidth="1"/>
    <col min="10755" max="10755" width="13.296875" style="95" bestFit="1" customWidth="1"/>
    <col min="10756" max="10756" width="10.69921875" style="95" customWidth="1"/>
    <col min="10757" max="10757" width="12.59765625" style="95" customWidth="1"/>
    <col min="10758" max="10758" width="8.59765625" style="95" customWidth="1"/>
    <col min="10759" max="10759" width="17.296875" style="95" customWidth="1"/>
    <col min="10760" max="10760" width="3.09765625" style="95" customWidth="1"/>
    <col min="10761" max="11007" width="9.09765625" style="95"/>
    <col min="11008" max="11008" width="4.3984375" style="95" customWidth="1"/>
    <col min="11009" max="11009" width="30.3984375" style="95" customWidth="1"/>
    <col min="11010" max="11010" width="35.59765625" style="95" bestFit="1" customWidth="1"/>
    <col min="11011" max="11011" width="13.296875" style="95" bestFit="1" customWidth="1"/>
    <col min="11012" max="11012" width="10.69921875" style="95" customWidth="1"/>
    <col min="11013" max="11013" width="12.59765625" style="95" customWidth="1"/>
    <col min="11014" max="11014" width="8.59765625" style="95" customWidth="1"/>
    <col min="11015" max="11015" width="17.296875" style="95" customWidth="1"/>
    <col min="11016" max="11016" width="3.09765625" style="95" customWidth="1"/>
    <col min="11017" max="11263" width="9.09765625" style="95"/>
    <col min="11264" max="11264" width="4.3984375" style="95" customWidth="1"/>
    <col min="11265" max="11265" width="30.3984375" style="95" customWidth="1"/>
    <col min="11266" max="11266" width="35.59765625" style="95" bestFit="1" customWidth="1"/>
    <col min="11267" max="11267" width="13.296875" style="95" bestFit="1" customWidth="1"/>
    <col min="11268" max="11268" width="10.69921875" style="95" customWidth="1"/>
    <col min="11269" max="11269" width="12.59765625" style="95" customWidth="1"/>
    <col min="11270" max="11270" width="8.59765625" style="95" customWidth="1"/>
    <col min="11271" max="11271" width="17.296875" style="95" customWidth="1"/>
    <col min="11272" max="11272" width="3.09765625" style="95" customWidth="1"/>
    <col min="11273" max="11519" width="9.09765625" style="95"/>
    <col min="11520" max="11520" width="4.3984375" style="95" customWidth="1"/>
    <col min="11521" max="11521" width="30.3984375" style="95" customWidth="1"/>
    <col min="11522" max="11522" width="35.59765625" style="95" bestFit="1" customWidth="1"/>
    <col min="11523" max="11523" width="13.296875" style="95" bestFit="1" customWidth="1"/>
    <col min="11524" max="11524" width="10.69921875" style="95" customWidth="1"/>
    <col min="11525" max="11525" width="12.59765625" style="95" customWidth="1"/>
    <col min="11526" max="11526" width="8.59765625" style="95" customWidth="1"/>
    <col min="11527" max="11527" width="17.296875" style="95" customWidth="1"/>
    <col min="11528" max="11528" width="3.09765625" style="95" customWidth="1"/>
    <col min="11529" max="11775" width="9.09765625" style="95"/>
    <col min="11776" max="11776" width="4.3984375" style="95" customWidth="1"/>
    <col min="11777" max="11777" width="30.3984375" style="95" customWidth="1"/>
    <col min="11778" max="11778" width="35.59765625" style="95" bestFit="1" customWidth="1"/>
    <col min="11779" max="11779" width="13.296875" style="95" bestFit="1" customWidth="1"/>
    <col min="11780" max="11780" width="10.69921875" style="95" customWidth="1"/>
    <col min="11781" max="11781" width="12.59765625" style="95" customWidth="1"/>
    <col min="11782" max="11782" width="8.59765625" style="95" customWidth="1"/>
    <col min="11783" max="11783" width="17.296875" style="95" customWidth="1"/>
    <col min="11784" max="11784" width="3.09765625" style="95" customWidth="1"/>
    <col min="11785" max="12031" width="9.09765625" style="95"/>
    <col min="12032" max="12032" width="4.3984375" style="95" customWidth="1"/>
    <col min="12033" max="12033" width="30.3984375" style="95" customWidth="1"/>
    <col min="12034" max="12034" width="35.59765625" style="95" bestFit="1" customWidth="1"/>
    <col min="12035" max="12035" width="13.296875" style="95" bestFit="1" customWidth="1"/>
    <col min="12036" max="12036" width="10.69921875" style="95" customWidth="1"/>
    <col min="12037" max="12037" width="12.59765625" style="95" customWidth="1"/>
    <col min="12038" max="12038" width="8.59765625" style="95" customWidth="1"/>
    <col min="12039" max="12039" width="17.296875" style="95" customWidth="1"/>
    <col min="12040" max="12040" width="3.09765625" style="95" customWidth="1"/>
    <col min="12041" max="12287" width="9.09765625" style="95"/>
    <col min="12288" max="12288" width="4.3984375" style="95" customWidth="1"/>
    <col min="12289" max="12289" width="30.3984375" style="95" customWidth="1"/>
    <col min="12290" max="12290" width="35.59765625" style="95" bestFit="1" customWidth="1"/>
    <col min="12291" max="12291" width="13.296875" style="95" bestFit="1" customWidth="1"/>
    <col min="12292" max="12292" width="10.69921875" style="95" customWidth="1"/>
    <col min="12293" max="12293" width="12.59765625" style="95" customWidth="1"/>
    <col min="12294" max="12294" width="8.59765625" style="95" customWidth="1"/>
    <col min="12295" max="12295" width="17.296875" style="95" customWidth="1"/>
    <col min="12296" max="12296" width="3.09765625" style="95" customWidth="1"/>
    <col min="12297" max="12543" width="9.09765625" style="95"/>
    <col min="12544" max="12544" width="4.3984375" style="95" customWidth="1"/>
    <col min="12545" max="12545" width="30.3984375" style="95" customWidth="1"/>
    <col min="12546" max="12546" width="35.59765625" style="95" bestFit="1" customWidth="1"/>
    <col min="12547" max="12547" width="13.296875" style="95" bestFit="1" customWidth="1"/>
    <col min="12548" max="12548" width="10.69921875" style="95" customWidth="1"/>
    <col min="12549" max="12549" width="12.59765625" style="95" customWidth="1"/>
    <col min="12550" max="12550" width="8.59765625" style="95" customWidth="1"/>
    <col min="12551" max="12551" width="17.296875" style="95" customWidth="1"/>
    <col min="12552" max="12552" width="3.09765625" style="95" customWidth="1"/>
    <col min="12553" max="12799" width="9.09765625" style="95"/>
    <col min="12800" max="12800" width="4.3984375" style="95" customWidth="1"/>
    <col min="12801" max="12801" width="30.3984375" style="95" customWidth="1"/>
    <col min="12802" max="12802" width="35.59765625" style="95" bestFit="1" customWidth="1"/>
    <col min="12803" max="12803" width="13.296875" style="95" bestFit="1" customWidth="1"/>
    <col min="12804" max="12804" width="10.69921875" style="95" customWidth="1"/>
    <col min="12805" max="12805" width="12.59765625" style="95" customWidth="1"/>
    <col min="12806" max="12806" width="8.59765625" style="95" customWidth="1"/>
    <col min="12807" max="12807" width="17.296875" style="95" customWidth="1"/>
    <col min="12808" max="12808" width="3.09765625" style="95" customWidth="1"/>
    <col min="12809" max="13055" width="9.09765625" style="95"/>
    <col min="13056" max="13056" width="4.3984375" style="95" customWidth="1"/>
    <col min="13057" max="13057" width="30.3984375" style="95" customWidth="1"/>
    <col min="13058" max="13058" width="35.59765625" style="95" bestFit="1" customWidth="1"/>
    <col min="13059" max="13059" width="13.296875" style="95" bestFit="1" customWidth="1"/>
    <col min="13060" max="13060" width="10.69921875" style="95" customWidth="1"/>
    <col min="13061" max="13061" width="12.59765625" style="95" customWidth="1"/>
    <col min="13062" max="13062" width="8.59765625" style="95" customWidth="1"/>
    <col min="13063" max="13063" width="17.296875" style="95" customWidth="1"/>
    <col min="13064" max="13064" width="3.09765625" style="95" customWidth="1"/>
    <col min="13065" max="13311" width="9.09765625" style="95"/>
    <col min="13312" max="13312" width="4.3984375" style="95" customWidth="1"/>
    <col min="13313" max="13313" width="30.3984375" style="95" customWidth="1"/>
    <col min="13314" max="13314" width="35.59765625" style="95" bestFit="1" customWidth="1"/>
    <col min="13315" max="13315" width="13.296875" style="95" bestFit="1" customWidth="1"/>
    <col min="13316" max="13316" width="10.69921875" style="95" customWidth="1"/>
    <col min="13317" max="13317" width="12.59765625" style="95" customWidth="1"/>
    <col min="13318" max="13318" width="8.59765625" style="95" customWidth="1"/>
    <col min="13319" max="13319" width="17.296875" style="95" customWidth="1"/>
    <col min="13320" max="13320" width="3.09765625" style="95" customWidth="1"/>
    <col min="13321" max="13567" width="9.09765625" style="95"/>
    <col min="13568" max="13568" width="4.3984375" style="95" customWidth="1"/>
    <col min="13569" max="13569" width="30.3984375" style="95" customWidth="1"/>
    <col min="13570" max="13570" width="35.59765625" style="95" bestFit="1" customWidth="1"/>
    <col min="13571" max="13571" width="13.296875" style="95" bestFit="1" customWidth="1"/>
    <col min="13572" max="13572" width="10.69921875" style="95" customWidth="1"/>
    <col min="13573" max="13573" width="12.59765625" style="95" customWidth="1"/>
    <col min="13574" max="13574" width="8.59765625" style="95" customWidth="1"/>
    <col min="13575" max="13575" width="17.296875" style="95" customWidth="1"/>
    <col min="13576" max="13576" width="3.09765625" style="95" customWidth="1"/>
    <col min="13577" max="13823" width="9.09765625" style="95"/>
    <col min="13824" max="13824" width="4.3984375" style="95" customWidth="1"/>
    <col min="13825" max="13825" width="30.3984375" style="95" customWidth="1"/>
    <col min="13826" max="13826" width="35.59765625" style="95" bestFit="1" customWidth="1"/>
    <col min="13827" max="13827" width="13.296875" style="95" bestFit="1" customWidth="1"/>
    <col min="13828" max="13828" width="10.69921875" style="95" customWidth="1"/>
    <col min="13829" max="13829" width="12.59765625" style="95" customWidth="1"/>
    <col min="13830" max="13830" width="8.59765625" style="95" customWidth="1"/>
    <col min="13831" max="13831" width="17.296875" style="95" customWidth="1"/>
    <col min="13832" max="13832" width="3.09765625" style="95" customWidth="1"/>
    <col min="13833" max="14079" width="9.09765625" style="95"/>
    <col min="14080" max="14080" width="4.3984375" style="95" customWidth="1"/>
    <col min="14081" max="14081" width="30.3984375" style="95" customWidth="1"/>
    <col min="14082" max="14082" width="35.59765625" style="95" bestFit="1" customWidth="1"/>
    <col min="14083" max="14083" width="13.296875" style="95" bestFit="1" customWidth="1"/>
    <col min="14084" max="14084" width="10.69921875" style="95" customWidth="1"/>
    <col min="14085" max="14085" width="12.59765625" style="95" customWidth="1"/>
    <col min="14086" max="14086" width="8.59765625" style="95" customWidth="1"/>
    <col min="14087" max="14087" width="17.296875" style="95" customWidth="1"/>
    <col min="14088" max="14088" width="3.09765625" style="95" customWidth="1"/>
    <col min="14089" max="14335" width="9.09765625" style="95"/>
    <col min="14336" max="14336" width="4.3984375" style="95" customWidth="1"/>
    <col min="14337" max="14337" width="30.3984375" style="95" customWidth="1"/>
    <col min="14338" max="14338" width="35.59765625" style="95" bestFit="1" customWidth="1"/>
    <col min="14339" max="14339" width="13.296875" style="95" bestFit="1" customWidth="1"/>
    <col min="14340" max="14340" width="10.69921875" style="95" customWidth="1"/>
    <col min="14341" max="14341" width="12.59765625" style="95" customWidth="1"/>
    <col min="14342" max="14342" width="8.59765625" style="95" customWidth="1"/>
    <col min="14343" max="14343" width="17.296875" style="95" customWidth="1"/>
    <col min="14344" max="14344" width="3.09765625" style="95" customWidth="1"/>
    <col min="14345" max="14591" width="9.09765625" style="95"/>
    <col min="14592" max="14592" width="4.3984375" style="95" customWidth="1"/>
    <col min="14593" max="14593" width="30.3984375" style="95" customWidth="1"/>
    <col min="14594" max="14594" width="35.59765625" style="95" bestFit="1" customWidth="1"/>
    <col min="14595" max="14595" width="13.296875" style="95" bestFit="1" customWidth="1"/>
    <col min="14596" max="14596" width="10.69921875" style="95" customWidth="1"/>
    <col min="14597" max="14597" width="12.59765625" style="95" customWidth="1"/>
    <col min="14598" max="14598" width="8.59765625" style="95" customWidth="1"/>
    <col min="14599" max="14599" width="17.296875" style="95" customWidth="1"/>
    <col min="14600" max="14600" width="3.09765625" style="95" customWidth="1"/>
    <col min="14601" max="14847" width="9.09765625" style="95"/>
    <col min="14848" max="14848" width="4.3984375" style="95" customWidth="1"/>
    <col min="14849" max="14849" width="30.3984375" style="95" customWidth="1"/>
    <col min="14850" max="14850" width="35.59765625" style="95" bestFit="1" customWidth="1"/>
    <col min="14851" max="14851" width="13.296875" style="95" bestFit="1" customWidth="1"/>
    <col min="14852" max="14852" width="10.69921875" style="95" customWidth="1"/>
    <col min="14853" max="14853" width="12.59765625" style="95" customWidth="1"/>
    <col min="14854" max="14854" width="8.59765625" style="95" customWidth="1"/>
    <col min="14855" max="14855" width="17.296875" style="95" customWidth="1"/>
    <col min="14856" max="14856" width="3.09765625" style="95" customWidth="1"/>
    <col min="14857" max="15103" width="9.09765625" style="95"/>
    <col min="15104" max="15104" width="4.3984375" style="95" customWidth="1"/>
    <col min="15105" max="15105" width="30.3984375" style="95" customWidth="1"/>
    <col min="15106" max="15106" width="35.59765625" style="95" bestFit="1" customWidth="1"/>
    <col min="15107" max="15107" width="13.296875" style="95" bestFit="1" customWidth="1"/>
    <col min="15108" max="15108" width="10.69921875" style="95" customWidth="1"/>
    <col min="15109" max="15109" width="12.59765625" style="95" customWidth="1"/>
    <col min="15110" max="15110" width="8.59765625" style="95" customWidth="1"/>
    <col min="15111" max="15111" width="17.296875" style="95" customWidth="1"/>
    <col min="15112" max="15112" width="3.09765625" style="95" customWidth="1"/>
    <col min="15113" max="15359" width="9.09765625" style="95"/>
    <col min="15360" max="15360" width="4.3984375" style="95" customWidth="1"/>
    <col min="15361" max="15361" width="30.3984375" style="95" customWidth="1"/>
    <col min="15362" max="15362" width="35.59765625" style="95" bestFit="1" customWidth="1"/>
    <col min="15363" max="15363" width="13.296875" style="95" bestFit="1" customWidth="1"/>
    <col min="15364" max="15364" width="10.69921875" style="95" customWidth="1"/>
    <col min="15365" max="15365" width="12.59765625" style="95" customWidth="1"/>
    <col min="15366" max="15366" width="8.59765625" style="95" customWidth="1"/>
    <col min="15367" max="15367" width="17.296875" style="95" customWidth="1"/>
    <col min="15368" max="15368" width="3.09765625" style="95" customWidth="1"/>
    <col min="15369" max="15615" width="9.09765625" style="95"/>
    <col min="15616" max="15616" width="4.3984375" style="95" customWidth="1"/>
    <col min="15617" max="15617" width="30.3984375" style="95" customWidth="1"/>
    <col min="15618" max="15618" width="35.59765625" style="95" bestFit="1" customWidth="1"/>
    <col min="15619" max="15619" width="13.296875" style="95" bestFit="1" customWidth="1"/>
    <col min="15620" max="15620" width="10.69921875" style="95" customWidth="1"/>
    <col min="15621" max="15621" width="12.59765625" style="95" customWidth="1"/>
    <col min="15622" max="15622" width="8.59765625" style="95" customWidth="1"/>
    <col min="15623" max="15623" width="17.296875" style="95" customWidth="1"/>
    <col min="15624" max="15624" width="3.09765625" style="95" customWidth="1"/>
    <col min="15625" max="15871" width="9.09765625" style="95"/>
    <col min="15872" max="15872" width="4.3984375" style="95" customWidth="1"/>
    <col min="15873" max="15873" width="30.3984375" style="95" customWidth="1"/>
    <col min="15874" max="15874" width="35.59765625" style="95" bestFit="1" customWidth="1"/>
    <col min="15875" max="15875" width="13.296875" style="95" bestFit="1" customWidth="1"/>
    <col min="15876" max="15876" width="10.69921875" style="95" customWidth="1"/>
    <col min="15877" max="15877" width="12.59765625" style="95" customWidth="1"/>
    <col min="15878" max="15878" width="8.59765625" style="95" customWidth="1"/>
    <col min="15879" max="15879" width="17.296875" style="95" customWidth="1"/>
    <col min="15880" max="15880" width="3.09765625" style="95" customWidth="1"/>
    <col min="15881" max="16127" width="9.09765625" style="95"/>
    <col min="16128" max="16128" width="4.3984375" style="95" customWidth="1"/>
    <col min="16129" max="16129" width="30.3984375" style="95" customWidth="1"/>
    <col min="16130" max="16130" width="35.59765625" style="95" bestFit="1" customWidth="1"/>
    <col min="16131" max="16131" width="13.296875" style="95" bestFit="1" customWidth="1"/>
    <col min="16132" max="16132" width="10.69921875" style="95" customWidth="1"/>
    <col min="16133" max="16133" width="12.59765625" style="95" customWidth="1"/>
    <col min="16134" max="16134" width="8.59765625" style="95" customWidth="1"/>
    <col min="16135" max="16135" width="17.296875" style="95" customWidth="1"/>
    <col min="16136" max="16136" width="3.09765625" style="95" customWidth="1"/>
    <col min="16137" max="16384" width="9.09765625" style="95"/>
  </cols>
  <sheetData>
    <row r="1" spans="1:8" ht="18.600000000000001" customHeight="1" x14ac:dyDescent="0.3">
      <c r="A1" s="250" t="s">
        <v>0</v>
      </c>
      <c r="B1" s="250"/>
      <c r="C1" s="250"/>
      <c r="D1" s="250"/>
      <c r="E1" s="250"/>
      <c r="F1" s="250"/>
    </row>
    <row r="2" spans="1:8" ht="15.7" customHeight="1" x14ac:dyDescent="0.3">
      <c r="B2" s="96">
        <v>43252</v>
      </c>
    </row>
    <row r="3" spans="1:8" ht="15.7" customHeight="1" x14ac:dyDescent="0.3">
      <c r="B3" s="96"/>
    </row>
    <row r="4" spans="1:8" ht="15" customHeight="1" x14ac:dyDescent="0.3">
      <c r="A4" s="99" t="s">
        <v>197</v>
      </c>
      <c r="C4" s="100" t="s">
        <v>2</v>
      </c>
      <c r="D4" s="100" t="s">
        <v>3</v>
      </c>
      <c r="E4" s="100" t="s">
        <v>4</v>
      </c>
      <c r="F4" s="101" t="s">
        <v>5</v>
      </c>
    </row>
    <row r="5" spans="1:8" ht="14.4" customHeight="1" x14ac:dyDescent="0.3">
      <c r="A5" s="102" t="s">
        <v>6</v>
      </c>
      <c r="B5" s="95" t="s">
        <v>7</v>
      </c>
      <c r="C5" s="103">
        <v>600</v>
      </c>
      <c r="D5" s="103"/>
      <c r="E5" s="103">
        <v>600</v>
      </c>
      <c r="F5" s="98" t="s">
        <v>8</v>
      </c>
    </row>
    <row r="6" spans="1:8" ht="14.4" customHeight="1" x14ac:dyDescent="0.3">
      <c r="A6" s="102" t="s">
        <v>198</v>
      </c>
      <c r="B6" s="95" t="s">
        <v>199</v>
      </c>
      <c r="C6" s="103">
        <v>60.76</v>
      </c>
      <c r="D6" s="103">
        <v>12.15</v>
      </c>
      <c r="E6" s="104">
        <v>72.91</v>
      </c>
      <c r="F6" s="98" t="s">
        <v>8</v>
      </c>
      <c r="G6" s="105"/>
    </row>
    <row r="7" spans="1:8" ht="14.4" customHeight="1" x14ac:dyDescent="0.3">
      <c r="A7" s="102" t="s">
        <v>198</v>
      </c>
      <c r="B7" s="95" t="s">
        <v>199</v>
      </c>
      <c r="C7" s="103">
        <v>15.77</v>
      </c>
      <c r="D7" s="103">
        <v>3.15</v>
      </c>
      <c r="E7" s="104">
        <v>18.920000000000002</v>
      </c>
      <c r="F7" s="98" t="s">
        <v>8</v>
      </c>
      <c r="G7" s="105"/>
    </row>
    <row r="8" spans="1:8" ht="14.4" customHeight="1" x14ac:dyDescent="0.3">
      <c r="A8" s="102" t="s">
        <v>198</v>
      </c>
      <c r="B8" s="95" t="s">
        <v>200</v>
      </c>
      <c r="C8" s="103">
        <v>41.62</v>
      </c>
      <c r="D8" s="103">
        <v>8.32</v>
      </c>
      <c r="E8" s="104">
        <v>49.94</v>
      </c>
      <c r="F8" s="98" t="s">
        <v>8</v>
      </c>
      <c r="G8" s="105"/>
    </row>
    <row r="9" spans="1:8" ht="14.4" customHeight="1" x14ac:dyDescent="0.3">
      <c r="A9" s="102" t="s">
        <v>198</v>
      </c>
      <c r="B9" s="95" t="s">
        <v>200</v>
      </c>
      <c r="C9" s="103">
        <v>15.67</v>
      </c>
      <c r="D9" s="103">
        <v>3.13</v>
      </c>
      <c r="E9" s="104">
        <v>18.8</v>
      </c>
      <c r="F9" s="98" t="s">
        <v>8</v>
      </c>
      <c r="G9" s="105"/>
    </row>
    <row r="10" spans="1:8" ht="14.4" customHeight="1" x14ac:dyDescent="0.3">
      <c r="A10" s="102" t="s">
        <v>19</v>
      </c>
      <c r="B10" s="95" t="s">
        <v>201</v>
      </c>
      <c r="C10" s="103">
        <v>48.29</v>
      </c>
      <c r="D10" s="103">
        <v>9.65</v>
      </c>
      <c r="E10" s="104">
        <v>57.94</v>
      </c>
      <c r="F10" s="98" t="s">
        <v>8</v>
      </c>
      <c r="G10" s="105"/>
    </row>
    <row r="11" spans="1:8" ht="14.4" customHeight="1" x14ac:dyDescent="0.3">
      <c r="A11" s="102" t="s">
        <v>17</v>
      </c>
      <c r="B11" s="95" t="s">
        <v>202</v>
      </c>
      <c r="C11" s="106">
        <v>15</v>
      </c>
      <c r="D11" s="106">
        <v>3</v>
      </c>
      <c r="E11" s="106">
        <v>18</v>
      </c>
      <c r="F11" s="98" t="s">
        <v>8</v>
      </c>
      <c r="G11" s="105"/>
    </row>
    <row r="12" spans="1:8" ht="14.4" customHeight="1" x14ac:dyDescent="0.3">
      <c r="A12" s="102" t="s">
        <v>203</v>
      </c>
      <c r="B12" s="95" t="s">
        <v>204</v>
      </c>
      <c r="C12" s="106">
        <v>565</v>
      </c>
      <c r="D12" s="106">
        <v>113</v>
      </c>
      <c r="E12" s="106">
        <v>678</v>
      </c>
      <c r="F12" s="98">
        <v>203347</v>
      </c>
      <c r="G12" s="105"/>
    </row>
    <row r="13" spans="1:8" ht="14.4" customHeight="1" x14ac:dyDescent="0.3">
      <c r="A13" s="102" t="s">
        <v>168</v>
      </c>
      <c r="B13" s="95" t="s">
        <v>205</v>
      </c>
      <c r="C13" s="106">
        <v>624.22</v>
      </c>
      <c r="D13" s="106"/>
      <c r="E13" s="106">
        <v>624.22</v>
      </c>
      <c r="F13" s="98">
        <v>203348</v>
      </c>
      <c r="G13" s="105"/>
    </row>
    <row r="14" spans="1:8" ht="12.85" customHeight="1" x14ac:dyDescent="0.3">
      <c r="C14" s="107">
        <f>SUM(C5:C13)</f>
        <v>1986.33</v>
      </c>
      <c r="D14" s="107">
        <f>SUM(D5:D13)</f>
        <v>152.4</v>
      </c>
      <c r="E14" s="107">
        <f>SUM(E5:E13)</f>
        <v>2138.73</v>
      </c>
      <c r="H14" s="95" t="s">
        <v>24</v>
      </c>
    </row>
    <row r="15" spans="1:8" x14ac:dyDescent="0.3">
      <c r="A15" s="99" t="s">
        <v>206</v>
      </c>
      <c r="C15" s="108"/>
      <c r="D15" s="108"/>
      <c r="E15" s="108"/>
    </row>
    <row r="16" spans="1:8" x14ac:dyDescent="0.3">
      <c r="A16" s="102" t="s">
        <v>33</v>
      </c>
      <c r="B16" s="95" t="s">
        <v>34</v>
      </c>
      <c r="C16" s="109">
        <v>8.68</v>
      </c>
      <c r="D16" s="109"/>
      <c r="E16" s="109">
        <v>8.68</v>
      </c>
      <c r="F16" s="98" t="s">
        <v>8</v>
      </c>
      <c r="G16" s="105"/>
    </row>
    <row r="17" spans="1:7" x14ac:dyDescent="0.3">
      <c r="A17" s="95" t="s">
        <v>37</v>
      </c>
      <c r="B17" s="95" t="s">
        <v>38</v>
      </c>
      <c r="C17" s="110">
        <v>81.37</v>
      </c>
      <c r="D17" s="110">
        <v>16.27</v>
      </c>
      <c r="E17" s="110">
        <v>97.64</v>
      </c>
      <c r="F17" s="111" t="s">
        <v>8</v>
      </c>
    </row>
    <row r="18" spans="1:7" x14ac:dyDescent="0.3">
      <c r="A18" s="95" t="s">
        <v>17</v>
      </c>
      <c r="B18" s="95" t="s">
        <v>207</v>
      </c>
      <c r="C18" s="109">
        <v>68.69</v>
      </c>
      <c r="D18" s="109">
        <v>13.74</v>
      </c>
      <c r="E18" s="109">
        <v>82.43</v>
      </c>
      <c r="F18" s="111" t="s">
        <v>8</v>
      </c>
      <c r="G18" s="105"/>
    </row>
    <row r="19" spans="1:7" x14ac:dyDescent="0.3">
      <c r="A19" s="102" t="s">
        <v>208</v>
      </c>
      <c r="B19" s="95" t="s">
        <v>209</v>
      </c>
      <c r="C19" s="109">
        <v>10</v>
      </c>
      <c r="D19" s="109">
        <v>2</v>
      </c>
      <c r="E19" s="109">
        <v>12</v>
      </c>
      <c r="F19" s="111" t="s">
        <v>8</v>
      </c>
    </row>
    <row r="20" spans="1:7" x14ac:dyDescent="0.3">
      <c r="A20" s="102" t="s">
        <v>210</v>
      </c>
      <c r="B20" s="95" t="s">
        <v>211</v>
      </c>
      <c r="C20" s="108">
        <v>275</v>
      </c>
      <c r="D20" s="108"/>
      <c r="E20" s="108">
        <v>275</v>
      </c>
      <c r="F20" s="98">
        <v>203343</v>
      </c>
      <c r="G20" s="105"/>
    </row>
    <row r="21" spans="1:7" x14ac:dyDescent="0.3">
      <c r="A21" s="102" t="s">
        <v>212</v>
      </c>
      <c r="B21" s="95" t="s">
        <v>213</v>
      </c>
      <c r="C21" s="108">
        <v>58.23</v>
      </c>
      <c r="D21" s="108">
        <v>11.65</v>
      </c>
      <c r="E21" s="108">
        <f>SUM(C21:D21)</f>
        <v>69.88</v>
      </c>
      <c r="F21" s="98">
        <v>203345</v>
      </c>
      <c r="G21" s="105"/>
    </row>
    <row r="22" spans="1:7" x14ac:dyDescent="0.3">
      <c r="A22" s="102" t="s">
        <v>214</v>
      </c>
      <c r="B22" s="95" t="s">
        <v>215</v>
      </c>
      <c r="C22" s="108">
        <v>29.36</v>
      </c>
      <c r="D22" s="108">
        <v>5.87</v>
      </c>
      <c r="E22" s="108">
        <v>35.229999999999997</v>
      </c>
      <c r="F22" s="98">
        <v>203346</v>
      </c>
      <c r="G22" s="105"/>
    </row>
    <row r="23" spans="1:7" x14ac:dyDescent="0.3">
      <c r="A23" s="102" t="s">
        <v>216</v>
      </c>
      <c r="B23" s="95" t="s">
        <v>217</v>
      </c>
      <c r="C23" s="108">
        <v>420</v>
      </c>
      <c r="D23" s="108">
        <v>84</v>
      </c>
      <c r="E23" s="108">
        <v>504</v>
      </c>
      <c r="F23" s="98">
        <v>203344</v>
      </c>
      <c r="G23" s="105"/>
    </row>
    <row r="24" spans="1:7" x14ac:dyDescent="0.3">
      <c r="A24" s="102" t="s">
        <v>218</v>
      </c>
      <c r="B24" s="95" t="s">
        <v>219</v>
      </c>
      <c r="C24" s="108">
        <v>35.950000000000003</v>
      </c>
      <c r="D24" s="108">
        <v>7.2</v>
      </c>
      <c r="E24" s="108">
        <v>43.15</v>
      </c>
      <c r="F24" s="98">
        <v>203342</v>
      </c>
      <c r="G24" s="105"/>
    </row>
    <row r="25" spans="1:7" x14ac:dyDescent="0.3">
      <c r="C25" s="107">
        <f>SUM(C16:C24)</f>
        <v>987.28000000000009</v>
      </c>
      <c r="D25" s="107">
        <f>SUM(D16:D24)</f>
        <v>140.72999999999999</v>
      </c>
      <c r="E25" s="107">
        <f>SUM(E16:E24)</f>
        <v>1128.0100000000002</v>
      </c>
      <c r="G25" s="105"/>
    </row>
    <row r="26" spans="1:7" x14ac:dyDescent="0.3">
      <c r="A26" s="99" t="s">
        <v>220</v>
      </c>
      <c r="C26" s="108"/>
      <c r="D26" s="108"/>
      <c r="E26" s="108"/>
    </row>
    <row r="27" spans="1:7" x14ac:dyDescent="0.3">
      <c r="A27" s="102" t="s">
        <v>6</v>
      </c>
      <c r="B27" s="95" t="s">
        <v>7</v>
      </c>
      <c r="C27" s="108">
        <v>456</v>
      </c>
      <c r="D27" s="108"/>
      <c r="E27" s="108">
        <v>456</v>
      </c>
      <c r="F27" s="98" t="s">
        <v>8</v>
      </c>
    </row>
    <row r="28" spans="1:7" x14ac:dyDescent="0.3">
      <c r="A28" s="102" t="s">
        <v>221</v>
      </c>
      <c r="B28" s="95" t="s">
        <v>222</v>
      </c>
      <c r="C28" s="109">
        <v>1875</v>
      </c>
      <c r="D28" s="109"/>
      <c r="E28" s="109">
        <v>1875</v>
      </c>
      <c r="F28" s="98" t="s">
        <v>223</v>
      </c>
    </row>
    <row r="29" spans="1:7" x14ac:dyDescent="0.3">
      <c r="A29" s="102" t="s">
        <v>141</v>
      </c>
      <c r="B29" s="95" t="s">
        <v>142</v>
      </c>
      <c r="C29" s="108">
        <v>38.47</v>
      </c>
      <c r="D29" s="108"/>
      <c r="E29" s="108">
        <v>38.47</v>
      </c>
      <c r="F29" s="98">
        <v>203349</v>
      </c>
    </row>
    <row r="30" spans="1:7" x14ac:dyDescent="0.3">
      <c r="A30" s="102" t="s">
        <v>198</v>
      </c>
      <c r="B30" s="95" t="s">
        <v>224</v>
      </c>
      <c r="C30" s="108">
        <v>84.74</v>
      </c>
      <c r="D30" s="108">
        <v>16.95</v>
      </c>
      <c r="E30" s="112">
        <v>101.69</v>
      </c>
      <c r="F30" s="98" t="s">
        <v>8</v>
      </c>
    </row>
    <row r="31" spans="1:7" x14ac:dyDescent="0.3">
      <c r="A31" s="102" t="s">
        <v>198</v>
      </c>
      <c r="B31" s="95" t="s">
        <v>225</v>
      </c>
      <c r="C31" s="109">
        <v>69.709999999999994</v>
      </c>
      <c r="D31" s="109">
        <v>13.94</v>
      </c>
      <c r="E31" s="109">
        <v>83.65</v>
      </c>
      <c r="F31" s="98" t="s">
        <v>8</v>
      </c>
    </row>
    <row r="32" spans="1:7" x14ac:dyDescent="0.3">
      <c r="A32" s="102" t="s">
        <v>226</v>
      </c>
      <c r="B32" s="113" t="s">
        <v>227</v>
      </c>
      <c r="C32" s="108">
        <v>166.6</v>
      </c>
      <c r="D32" s="108"/>
      <c r="E32" s="108">
        <v>166.6</v>
      </c>
      <c r="F32" s="98">
        <v>203350</v>
      </c>
    </row>
    <row r="33" spans="1:7" x14ac:dyDescent="0.3">
      <c r="A33" s="102" t="s">
        <v>212</v>
      </c>
      <c r="B33" s="113" t="s">
        <v>213</v>
      </c>
      <c r="C33" s="109">
        <v>27.69</v>
      </c>
      <c r="D33" s="109">
        <v>5.54</v>
      </c>
      <c r="E33" s="109">
        <f>SUM(C33:D33)</f>
        <v>33.230000000000004</v>
      </c>
      <c r="F33" s="98">
        <v>203345</v>
      </c>
    </row>
    <row r="34" spans="1:7" x14ac:dyDescent="0.3">
      <c r="A34" s="102" t="s">
        <v>228</v>
      </c>
      <c r="B34" s="113" t="s">
        <v>229</v>
      </c>
      <c r="C34" s="109">
        <v>51.31</v>
      </c>
      <c r="D34" s="109">
        <v>2.56</v>
      </c>
      <c r="E34" s="109">
        <v>53.87</v>
      </c>
      <c r="F34" s="98">
        <v>203351</v>
      </c>
    </row>
    <row r="35" spans="1:7" x14ac:dyDescent="0.3">
      <c r="A35" s="102" t="s">
        <v>230</v>
      </c>
      <c r="B35" s="95" t="s">
        <v>231</v>
      </c>
      <c r="C35" s="106">
        <v>1140</v>
      </c>
      <c r="D35" s="106">
        <v>228</v>
      </c>
      <c r="E35" s="106">
        <v>1368</v>
      </c>
      <c r="F35" s="98">
        <v>203352</v>
      </c>
    </row>
    <row r="36" spans="1:7" x14ac:dyDescent="0.3">
      <c r="A36" s="102" t="s">
        <v>232</v>
      </c>
      <c r="B36" s="113" t="s">
        <v>233</v>
      </c>
      <c r="C36" s="109">
        <v>75</v>
      </c>
      <c r="D36" s="109">
        <v>15</v>
      </c>
      <c r="E36" s="109">
        <v>90</v>
      </c>
      <c r="F36" s="98">
        <v>203360</v>
      </c>
    </row>
    <row r="37" spans="1:7" x14ac:dyDescent="0.3">
      <c r="A37" s="114"/>
      <c r="B37" s="115"/>
      <c r="C37" s="107">
        <f>SUM(C27:C36)</f>
        <v>3984.5199999999995</v>
      </c>
      <c r="D37" s="107">
        <f>SUM(D27:D36)</f>
        <v>281.99</v>
      </c>
      <c r="E37" s="107">
        <f>SUM(E27:E36)</f>
        <v>4266.51</v>
      </c>
      <c r="F37" s="116"/>
    </row>
    <row r="38" spans="1:7" x14ac:dyDescent="0.3">
      <c r="A38" s="114"/>
      <c r="B38" s="115"/>
      <c r="C38" s="117"/>
      <c r="D38" s="117"/>
      <c r="E38" s="117"/>
      <c r="F38" s="116"/>
    </row>
    <row r="39" spans="1:7" x14ac:dyDescent="0.3">
      <c r="A39" s="99" t="s">
        <v>234</v>
      </c>
      <c r="C39" s="108"/>
      <c r="D39" s="108"/>
      <c r="E39" s="108"/>
      <c r="G39" s="105"/>
    </row>
    <row r="40" spans="1:7" x14ac:dyDescent="0.3">
      <c r="A40" s="102" t="s">
        <v>6</v>
      </c>
      <c r="B40" s="95" t="s">
        <v>7</v>
      </c>
      <c r="C40" s="108">
        <v>187</v>
      </c>
      <c r="D40" s="108"/>
      <c r="E40" s="108">
        <v>187</v>
      </c>
      <c r="F40" s="98" t="s">
        <v>8</v>
      </c>
    </row>
    <row r="41" spans="1:7" x14ac:dyDescent="0.3">
      <c r="A41" s="102" t="s">
        <v>80</v>
      </c>
      <c r="B41" s="95" t="s">
        <v>156</v>
      </c>
      <c r="C41" s="106">
        <v>520</v>
      </c>
      <c r="D41" s="106">
        <v>104</v>
      </c>
      <c r="E41" s="106">
        <v>624</v>
      </c>
      <c r="F41" s="118">
        <v>203353</v>
      </c>
      <c r="G41" s="105"/>
    </row>
    <row r="42" spans="1:7" x14ac:dyDescent="0.3">
      <c r="A42" s="102" t="s">
        <v>198</v>
      </c>
      <c r="B42" s="95" t="s">
        <v>199</v>
      </c>
      <c r="C42" s="106">
        <v>84.74</v>
      </c>
      <c r="D42" s="106">
        <v>16.95</v>
      </c>
      <c r="E42" s="106">
        <v>101.69</v>
      </c>
      <c r="F42" s="118" t="s">
        <v>8</v>
      </c>
      <c r="G42" s="105"/>
    </row>
    <row r="43" spans="1:7" x14ac:dyDescent="0.3">
      <c r="A43" s="102" t="s">
        <v>198</v>
      </c>
      <c r="B43" s="95" t="s">
        <v>200</v>
      </c>
      <c r="C43" s="106">
        <v>69.709999999999994</v>
      </c>
      <c r="D43" s="106">
        <v>13.94</v>
      </c>
      <c r="E43" s="106">
        <v>83.65</v>
      </c>
      <c r="F43" s="118" t="s">
        <v>8</v>
      </c>
      <c r="G43" s="105"/>
    </row>
    <row r="44" spans="1:7" x14ac:dyDescent="0.3">
      <c r="A44" s="102" t="s">
        <v>188</v>
      </c>
      <c r="B44" s="95" t="s">
        <v>235</v>
      </c>
      <c r="C44" s="109">
        <v>8</v>
      </c>
      <c r="D44" s="109"/>
      <c r="E44" s="109">
        <v>8</v>
      </c>
      <c r="F44" s="98">
        <v>203359</v>
      </c>
      <c r="G44" s="105"/>
    </row>
    <row r="45" spans="1:7" x14ac:dyDescent="0.3">
      <c r="A45" s="102" t="s">
        <v>228</v>
      </c>
      <c r="B45" s="95" t="s">
        <v>229</v>
      </c>
      <c r="C45" s="106">
        <v>106.33</v>
      </c>
      <c r="D45" s="106">
        <v>21.25</v>
      </c>
      <c r="E45" s="106">
        <v>127.58</v>
      </c>
      <c r="F45" s="98">
        <v>203351</v>
      </c>
      <c r="G45" s="105"/>
    </row>
    <row r="46" spans="1:7" x14ac:dyDescent="0.3">
      <c r="A46" s="119"/>
      <c r="B46" s="114"/>
      <c r="C46" s="107">
        <f>SUM(C40:C45)</f>
        <v>975.78000000000009</v>
      </c>
      <c r="D46" s="107">
        <f>SUM(D40:D45)</f>
        <v>156.14000000000001</v>
      </c>
      <c r="E46" s="107">
        <f>SUM(E40:E45)</f>
        <v>1131.92</v>
      </c>
      <c r="G46" s="105"/>
    </row>
    <row r="47" spans="1:7" x14ac:dyDescent="0.3">
      <c r="A47" s="119"/>
      <c r="B47" s="114"/>
      <c r="C47" s="117"/>
      <c r="D47" s="117"/>
      <c r="E47" s="117"/>
      <c r="G47" s="105"/>
    </row>
    <row r="48" spans="1:7" s="114" customFormat="1" x14ac:dyDescent="0.3">
      <c r="A48" s="99" t="s">
        <v>236</v>
      </c>
      <c r="B48" s="95"/>
      <c r="C48" s="117"/>
      <c r="D48" s="117"/>
      <c r="E48" s="117"/>
      <c r="F48" s="98"/>
      <c r="G48" s="120"/>
    </row>
    <row r="49" spans="1:7" x14ac:dyDescent="0.3">
      <c r="A49" s="102" t="s">
        <v>237</v>
      </c>
      <c r="B49" s="95" t="s">
        <v>238</v>
      </c>
      <c r="C49" s="117">
        <v>58</v>
      </c>
      <c r="D49" s="117">
        <v>11.6</v>
      </c>
      <c r="E49" s="117">
        <v>69.599999999999994</v>
      </c>
      <c r="F49" s="98">
        <v>203357</v>
      </c>
    </row>
    <row r="50" spans="1:7" x14ac:dyDescent="0.3">
      <c r="A50" s="102" t="s">
        <v>239</v>
      </c>
      <c r="B50" s="95" t="s">
        <v>240</v>
      </c>
      <c r="C50" s="117">
        <v>2000</v>
      </c>
      <c r="D50" s="117"/>
      <c r="E50" s="117">
        <v>2000</v>
      </c>
      <c r="F50" s="98">
        <v>203358</v>
      </c>
    </row>
    <row r="51" spans="1:7" x14ac:dyDescent="0.3">
      <c r="A51" s="102" t="s">
        <v>146</v>
      </c>
      <c r="B51" s="95" t="s">
        <v>241</v>
      </c>
      <c r="C51" s="117">
        <v>3.14</v>
      </c>
      <c r="D51" s="117">
        <v>0.63</v>
      </c>
      <c r="E51" s="117">
        <v>3.77</v>
      </c>
      <c r="F51" s="98" t="s">
        <v>242</v>
      </c>
      <c r="G51" s="105"/>
    </row>
    <row r="52" spans="1:7" x14ac:dyDescent="0.3">
      <c r="C52" s="107">
        <f>SUM(C49:C51)</f>
        <v>2061.14</v>
      </c>
      <c r="D52" s="107">
        <f>SUM(D49:D51)</f>
        <v>12.23</v>
      </c>
      <c r="E52" s="107">
        <f>SUM(E49:E51)</f>
        <v>2073.37</v>
      </c>
      <c r="G52" s="105"/>
    </row>
    <row r="53" spans="1:7" x14ac:dyDescent="0.3">
      <c r="C53" s="117"/>
      <c r="D53" s="117"/>
      <c r="E53" s="117"/>
      <c r="G53" s="105"/>
    </row>
    <row r="54" spans="1:7" x14ac:dyDescent="0.3">
      <c r="A54" s="99" t="s">
        <v>243</v>
      </c>
      <c r="B54" s="102"/>
      <c r="C54" s="108"/>
      <c r="D54" s="108"/>
      <c r="E54" s="108"/>
      <c r="G54" s="105"/>
    </row>
    <row r="55" spans="1:7" x14ac:dyDescent="0.3">
      <c r="A55" s="102" t="s">
        <v>6</v>
      </c>
      <c r="B55" s="102" t="s">
        <v>7</v>
      </c>
      <c r="C55" s="108">
        <v>540</v>
      </c>
      <c r="D55" s="108"/>
      <c r="E55" s="108">
        <v>540</v>
      </c>
      <c r="F55" s="98" t="s">
        <v>8</v>
      </c>
      <c r="G55" s="105"/>
    </row>
    <row r="56" spans="1:7" x14ac:dyDescent="0.3">
      <c r="A56" s="102" t="s">
        <v>198</v>
      </c>
      <c r="B56" s="102" t="s">
        <v>199</v>
      </c>
      <c r="C56" s="108">
        <v>60.76</v>
      </c>
      <c r="D56" s="108">
        <v>12.15</v>
      </c>
      <c r="E56" s="108">
        <v>72.91</v>
      </c>
      <c r="F56" s="98" t="s">
        <v>8</v>
      </c>
      <c r="G56" s="105"/>
    </row>
    <row r="57" spans="1:7" x14ac:dyDescent="0.3">
      <c r="A57" s="102" t="s">
        <v>198</v>
      </c>
      <c r="B57" s="102" t="s">
        <v>199</v>
      </c>
      <c r="C57" s="108">
        <v>15.76</v>
      </c>
      <c r="D57" s="108">
        <v>3.16</v>
      </c>
      <c r="E57" s="121">
        <v>18.920000000000002</v>
      </c>
      <c r="F57" s="98" t="s">
        <v>8</v>
      </c>
    </row>
    <row r="58" spans="1:7" x14ac:dyDescent="0.3">
      <c r="A58" s="102" t="s">
        <v>198</v>
      </c>
      <c r="B58" s="102" t="s">
        <v>200</v>
      </c>
      <c r="C58" s="108">
        <v>41.62</v>
      </c>
      <c r="D58" s="108">
        <v>8.32</v>
      </c>
      <c r="E58" s="121">
        <v>49.94</v>
      </c>
      <c r="F58" s="98" t="s">
        <v>8</v>
      </c>
    </row>
    <row r="59" spans="1:7" x14ac:dyDescent="0.3">
      <c r="A59" s="102" t="s">
        <v>198</v>
      </c>
      <c r="B59" s="102" t="s">
        <v>200</v>
      </c>
      <c r="C59" s="108">
        <v>15.67</v>
      </c>
      <c r="D59" s="108">
        <v>3.14</v>
      </c>
      <c r="E59" s="121">
        <v>18.809999999999999</v>
      </c>
      <c r="F59" s="98" t="s">
        <v>8</v>
      </c>
    </row>
    <row r="60" spans="1:7" x14ac:dyDescent="0.3">
      <c r="A60" s="102" t="s">
        <v>80</v>
      </c>
      <c r="B60" s="102" t="s">
        <v>244</v>
      </c>
      <c r="C60" s="108">
        <v>410</v>
      </c>
      <c r="D60" s="108">
        <v>82</v>
      </c>
      <c r="E60" s="121">
        <v>492</v>
      </c>
      <c r="F60" s="98">
        <v>203353</v>
      </c>
    </row>
    <row r="61" spans="1:7" x14ac:dyDescent="0.3">
      <c r="A61" s="102" t="s">
        <v>80</v>
      </c>
      <c r="B61" s="102" t="s">
        <v>245</v>
      </c>
      <c r="C61" s="108">
        <v>410</v>
      </c>
      <c r="D61" s="108">
        <v>82</v>
      </c>
      <c r="E61" s="121">
        <v>492</v>
      </c>
      <c r="F61" s="98">
        <v>203353</v>
      </c>
      <c r="G61" s="105"/>
    </row>
    <row r="62" spans="1:7" x14ac:dyDescent="0.3">
      <c r="C62" s="107">
        <f>SUM(C55:C61)</f>
        <v>1493.81</v>
      </c>
      <c r="D62" s="107">
        <f>SUM(D55:D61)</f>
        <v>190.77</v>
      </c>
      <c r="E62" s="107">
        <f>SUM(E55:E61)</f>
        <v>1684.58</v>
      </c>
    </row>
    <row r="63" spans="1:7" x14ac:dyDescent="0.3">
      <c r="C63" s="117"/>
      <c r="D63" s="117"/>
      <c r="E63" s="117"/>
    </row>
    <row r="64" spans="1:7" x14ac:dyDescent="0.3">
      <c r="A64" s="99" t="s">
        <v>246</v>
      </c>
      <c r="C64" s="108"/>
      <c r="D64" s="108"/>
      <c r="E64" s="108"/>
      <c r="G64" s="105"/>
    </row>
    <row r="65" spans="1:7" x14ac:dyDescent="0.3">
      <c r="A65" s="102" t="s">
        <v>6</v>
      </c>
      <c r="B65" s="95" t="s">
        <v>7</v>
      </c>
      <c r="C65" s="108">
        <v>178</v>
      </c>
      <c r="D65" s="108"/>
      <c r="E65" s="108">
        <v>178</v>
      </c>
      <c r="F65" s="98" t="s">
        <v>8</v>
      </c>
    </row>
    <row r="66" spans="1:7" x14ac:dyDescent="0.3">
      <c r="A66" s="102" t="s">
        <v>6</v>
      </c>
      <c r="B66" s="95" t="s">
        <v>7</v>
      </c>
      <c r="C66" s="108">
        <v>106</v>
      </c>
      <c r="D66" s="108"/>
      <c r="E66" s="108">
        <v>106</v>
      </c>
      <c r="F66" s="98" t="s">
        <v>8</v>
      </c>
    </row>
    <row r="67" spans="1:7" x14ac:dyDescent="0.3">
      <c r="A67" s="102" t="s">
        <v>6</v>
      </c>
      <c r="B67" s="95" t="s">
        <v>7</v>
      </c>
      <c r="C67" s="108">
        <v>293</v>
      </c>
      <c r="D67" s="108"/>
      <c r="E67" s="108">
        <v>293</v>
      </c>
      <c r="F67" s="98" t="s">
        <v>8</v>
      </c>
    </row>
    <row r="68" spans="1:7" x14ac:dyDescent="0.3">
      <c r="A68" s="102" t="s">
        <v>89</v>
      </c>
      <c r="B68" s="95" t="s">
        <v>247</v>
      </c>
      <c r="C68" s="108">
        <v>174.5</v>
      </c>
      <c r="D68" s="108"/>
      <c r="E68" s="108">
        <v>174.5</v>
      </c>
      <c r="F68" s="98">
        <v>203354</v>
      </c>
    </row>
    <row r="69" spans="1:7" x14ac:dyDescent="0.3">
      <c r="A69" s="102" t="s">
        <v>17</v>
      </c>
      <c r="B69" s="95" t="s">
        <v>248</v>
      </c>
      <c r="C69" s="106">
        <v>25.41</v>
      </c>
      <c r="D69" s="106">
        <v>5.08</v>
      </c>
      <c r="E69" s="106">
        <v>30.49</v>
      </c>
      <c r="F69" s="98" t="s">
        <v>8</v>
      </c>
    </row>
    <row r="70" spans="1:7" x14ac:dyDescent="0.3">
      <c r="A70" s="102" t="s">
        <v>249</v>
      </c>
      <c r="B70" s="95" t="s">
        <v>250</v>
      </c>
      <c r="C70" s="106">
        <v>97.95</v>
      </c>
      <c r="D70" s="106">
        <v>19.59</v>
      </c>
      <c r="E70" s="106">
        <v>117.54</v>
      </c>
      <c r="F70" s="98" t="s">
        <v>131</v>
      </c>
    </row>
    <row r="71" spans="1:7" x14ac:dyDescent="0.3">
      <c r="A71" s="102" t="s">
        <v>171</v>
      </c>
      <c r="B71" s="95" t="s">
        <v>251</v>
      </c>
      <c r="C71" s="106">
        <v>414.12</v>
      </c>
      <c r="D71" s="106">
        <v>82.82</v>
      </c>
      <c r="E71" s="106">
        <v>496.94</v>
      </c>
      <c r="F71" s="98" t="s">
        <v>8</v>
      </c>
    </row>
    <row r="72" spans="1:7" x14ac:dyDescent="0.3">
      <c r="A72" s="119"/>
      <c r="B72" s="114"/>
      <c r="C72" s="107">
        <f>SUM(C65:C71)</f>
        <v>1288.98</v>
      </c>
      <c r="D72" s="107">
        <f>SUM(D65:D71)</f>
        <v>107.49</v>
      </c>
      <c r="E72" s="107">
        <f>SUM(E65:E71)</f>
        <v>1396.47</v>
      </c>
    </row>
    <row r="73" spans="1:7" x14ac:dyDescent="0.3">
      <c r="A73" s="119"/>
      <c r="B73" s="113"/>
      <c r="C73" s="117"/>
      <c r="D73" s="117"/>
      <c r="E73" s="117"/>
      <c r="G73" s="105"/>
    </row>
    <row r="74" spans="1:7" x14ac:dyDescent="0.3">
      <c r="A74" s="99" t="s">
        <v>252</v>
      </c>
      <c r="B74" s="115"/>
      <c r="C74" s="108"/>
      <c r="D74" s="108"/>
      <c r="E74" s="108"/>
      <c r="G74" s="105"/>
    </row>
    <row r="75" spans="1:7" x14ac:dyDescent="0.3">
      <c r="A75" s="102" t="s">
        <v>27</v>
      </c>
      <c r="B75" s="114" t="s">
        <v>253</v>
      </c>
      <c r="C75" s="108">
        <v>274.08</v>
      </c>
      <c r="D75" s="108"/>
      <c r="E75" s="108">
        <v>274.08</v>
      </c>
      <c r="F75" s="98">
        <v>203355</v>
      </c>
      <c r="G75" s="105"/>
    </row>
    <row r="76" spans="1:7" x14ac:dyDescent="0.3">
      <c r="A76" s="102" t="s">
        <v>254</v>
      </c>
      <c r="B76" s="114" t="s">
        <v>255</v>
      </c>
      <c r="C76" s="108">
        <v>7.49</v>
      </c>
      <c r="D76" s="108">
        <v>1.5</v>
      </c>
      <c r="E76" s="108">
        <v>8.99</v>
      </c>
      <c r="F76" s="98">
        <v>203356</v>
      </c>
      <c r="G76" s="105"/>
    </row>
    <row r="77" spans="1:7" x14ac:dyDescent="0.3">
      <c r="A77" s="102" t="s">
        <v>254</v>
      </c>
      <c r="B77" s="114" t="s">
        <v>256</v>
      </c>
      <c r="C77" s="108">
        <v>4.49</v>
      </c>
      <c r="D77" s="108">
        <v>0.9</v>
      </c>
      <c r="E77" s="108">
        <v>5.39</v>
      </c>
      <c r="F77" s="98">
        <v>203356</v>
      </c>
    </row>
    <row r="78" spans="1:7" x14ac:dyDescent="0.3">
      <c r="A78" s="99"/>
      <c r="B78" s="115"/>
      <c r="C78" s="107">
        <f>SUM(C75:C77)</f>
        <v>286.06</v>
      </c>
      <c r="D78" s="107">
        <f>SUM(D75:D77)</f>
        <v>2.4</v>
      </c>
      <c r="E78" s="107">
        <f>SUM(E75:E77)</f>
        <v>288.45999999999998</v>
      </c>
    </row>
    <row r="79" spans="1:7" x14ac:dyDescent="0.3">
      <c r="A79" s="99"/>
      <c r="B79" s="115"/>
      <c r="C79" s="117"/>
      <c r="D79" s="117"/>
      <c r="E79" s="117"/>
    </row>
    <row r="80" spans="1:7" x14ac:dyDescent="0.3">
      <c r="A80" s="122" t="s">
        <v>257</v>
      </c>
      <c r="B80" s="122"/>
      <c r="C80" s="108"/>
      <c r="D80" s="108"/>
      <c r="E80" s="108"/>
    </row>
    <row r="81" spans="1:7" x14ac:dyDescent="0.3">
      <c r="A81" s="123" t="s">
        <v>102</v>
      </c>
      <c r="B81" s="124" t="s">
        <v>258</v>
      </c>
      <c r="C81" s="108">
        <v>21.65</v>
      </c>
      <c r="D81" s="108">
        <v>4.33</v>
      </c>
      <c r="E81" s="108">
        <v>25.98</v>
      </c>
      <c r="F81" s="98" t="s">
        <v>8</v>
      </c>
      <c r="G81" s="105"/>
    </row>
    <row r="82" spans="1:7" x14ac:dyDescent="0.3">
      <c r="C82" s="107">
        <f>SUM(C81:C81)</f>
        <v>21.65</v>
      </c>
      <c r="D82" s="107">
        <f>SUM(D81:D81)</f>
        <v>4.33</v>
      </c>
      <c r="E82" s="107">
        <f>SUM(E81:E81)</f>
        <v>25.98</v>
      </c>
      <c r="G82" s="105"/>
    </row>
    <row r="83" spans="1:7" x14ac:dyDescent="0.3">
      <c r="C83" s="117"/>
      <c r="D83" s="117"/>
      <c r="E83" s="117"/>
    </row>
    <row r="84" spans="1:7" x14ac:dyDescent="0.3">
      <c r="A84" s="6" t="s">
        <v>104</v>
      </c>
      <c r="B84" s="2"/>
      <c r="C84" s="24"/>
      <c r="D84" s="24"/>
      <c r="E84" s="24"/>
      <c r="F84" s="5"/>
    </row>
    <row r="85" spans="1:7" x14ac:dyDescent="0.3">
      <c r="A85" s="90" t="s">
        <v>105</v>
      </c>
      <c r="B85" s="91" t="s">
        <v>259</v>
      </c>
      <c r="C85" s="92">
        <v>12002.13</v>
      </c>
      <c r="D85" s="92"/>
      <c r="E85" s="92">
        <v>12002.13</v>
      </c>
      <c r="F85" s="93" t="s">
        <v>194</v>
      </c>
    </row>
    <row r="86" spans="1:7" x14ac:dyDescent="0.3">
      <c r="A86" s="90" t="s">
        <v>108</v>
      </c>
      <c r="B86" s="91" t="s">
        <v>260</v>
      </c>
      <c r="C86" s="92">
        <v>3759.64</v>
      </c>
      <c r="D86" s="92"/>
      <c r="E86" s="92">
        <v>3759.64</v>
      </c>
      <c r="F86" s="93">
        <v>108790</v>
      </c>
    </row>
    <row r="87" spans="1:7" x14ac:dyDescent="0.3">
      <c r="A87" s="90" t="s">
        <v>110</v>
      </c>
      <c r="B87" s="91" t="s">
        <v>261</v>
      </c>
      <c r="C87" s="92">
        <v>4412.95</v>
      </c>
      <c r="D87" s="92"/>
      <c r="E87" s="92">
        <v>4412.95</v>
      </c>
      <c r="F87" s="93">
        <v>108791</v>
      </c>
    </row>
    <row r="88" spans="1:7" x14ac:dyDescent="0.3">
      <c r="A88" s="45"/>
      <c r="B88" s="45"/>
      <c r="C88" s="57">
        <f>SUM(C85:C87)</f>
        <v>20174.719999999998</v>
      </c>
      <c r="D88" s="57">
        <v>0</v>
      </c>
      <c r="E88" s="57">
        <f>SUM(E85:E87)</f>
        <v>20174.719999999998</v>
      </c>
      <c r="F88" s="48"/>
    </row>
    <row r="89" spans="1:7" x14ac:dyDescent="0.3">
      <c r="C89" s="125"/>
      <c r="D89" s="125"/>
      <c r="E89" s="125"/>
    </row>
    <row r="90" spans="1:7" x14ac:dyDescent="0.3">
      <c r="B90" s="126" t="s">
        <v>112</v>
      </c>
      <c r="C90" s="107">
        <f>C14+C25+C37+C46+C52+C62+C72+C78+C82+C88</f>
        <v>33260.269999999997</v>
      </c>
      <c r="D90" s="107">
        <f>D14+D25+D37+D46+D52+D62+D72+D78+D82+D88</f>
        <v>1048.48</v>
      </c>
      <c r="E90" s="107">
        <f>E14+E25+E37+E46+I89+E52+E62+E72+E78+E82+E88</f>
        <v>34308.75</v>
      </c>
    </row>
    <row r="91" spans="1:7" x14ac:dyDescent="0.3">
      <c r="B91" s="127"/>
      <c r="C91" s="117"/>
      <c r="D91" s="117"/>
      <c r="E91" s="117"/>
      <c r="G91" s="105"/>
    </row>
    <row r="92" spans="1:7" x14ac:dyDescent="0.3">
      <c r="G92" s="105"/>
    </row>
    <row r="93" spans="1:7" x14ac:dyDescent="0.3">
      <c r="G93" s="105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selection activeCell="I18" sqref="I18"/>
    </sheetView>
  </sheetViews>
  <sheetFormatPr defaultRowHeight="16.149999999999999" x14ac:dyDescent="0.35"/>
  <cols>
    <col min="1" max="1" width="33.59765625" style="129" customWidth="1"/>
    <col min="2" max="2" width="35.59765625" style="129" bestFit="1" customWidth="1"/>
    <col min="3" max="3" width="11.59765625" style="131" customWidth="1"/>
    <col min="4" max="4" width="10.69921875" style="131" customWidth="1"/>
    <col min="5" max="5" width="11.59765625" style="131" bestFit="1" customWidth="1"/>
    <col min="6" max="6" width="9.59765625" style="132" bestFit="1" customWidth="1"/>
    <col min="7" max="7" width="17.296875" style="128" customWidth="1"/>
    <col min="8" max="8" width="3.09765625" style="129" customWidth="1"/>
    <col min="9" max="255" width="9.09765625" style="129"/>
    <col min="256" max="256" width="4.3984375" style="129" customWidth="1"/>
    <col min="257" max="257" width="33.59765625" style="129" customWidth="1"/>
    <col min="258" max="258" width="35.59765625" style="129" bestFit="1" customWidth="1"/>
    <col min="259" max="259" width="11.59765625" style="129" customWidth="1"/>
    <col min="260" max="260" width="10.69921875" style="129" customWidth="1"/>
    <col min="261" max="261" width="11.59765625" style="129" bestFit="1" customWidth="1"/>
    <col min="262" max="262" width="9.59765625" style="129" bestFit="1" customWidth="1"/>
    <col min="263" max="263" width="17.296875" style="129" customWidth="1"/>
    <col min="264" max="264" width="3.09765625" style="129" customWidth="1"/>
    <col min="265" max="511" width="9.09765625" style="129"/>
    <col min="512" max="512" width="4.3984375" style="129" customWidth="1"/>
    <col min="513" max="513" width="33.59765625" style="129" customWidth="1"/>
    <col min="514" max="514" width="35.59765625" style="129" bestFit="1" customWidth="1"/>
    <col min="515" max="515" width="11.59765625" style="129" customWidth="1"/>
    <col min="516" max="516" width="10.69921875" style="129" customWidth="1"/>
    <col min="517" max="517" width="11.59765625" style="129" bestFit="1" customWidth="1"/>
    <col min="518" max="518" width="9.59765625" style="129" bestFit="1" customWidth="1"/>
    <col min="519" max="519" width="17.296875" style="129" customWidth="1"/>
    <col min="520" max="520" width="3.09765625" style="129" customWidth="1"/>
    <col min="521" max="767" width="9.09765625" style="129"/>
    <col min="768" max="768" width="4.3984375" style="129" customWidth="1"/>
    <col min="769" max="769" width="33.59765625" style="129" customWidth="1"/>
    <col min="770" max="770" width="35.59765625" style="129" bestFit="1" customWidth="1"/>
    <col min="771" max="771" width="11.59765625" style="129" customWidth="1"/>
    <col min="772" max="772" width="10.69921875" style="129" customWidth="1"/>
    <col min="773" max="773" width="11.59765625" style="129" bestFit="1" customWidth="1"/>
    <col min="774" max="774" width="9.59765625" style="129" bestFit="1" customWidth="1"/>
    <col min="775" max="775" width="17.296875" style="129" customWidth="1"/>
    <col min="776" max="776" width="3.09765625" style="129" customWidth="1"/>
    <col min="777" max="1023" width="9.09765625" style="129"/>
    <col min="1024" max="1024" width="4.3984375" style="129" customWidth="1"/>
    <col min="1025" max="1025" width="33.59765625" style="129" customWidth="1"/>
    <col min="1026" max="1026" width="35.59765625" style="129" bestFit="1" customWidth="1"/>
    <col min="1027" max="1027" width="11.59765625" style="129" customWidth="1"/>
    <col min="1028" max="1028" width="10.69921875" style="129" customWidth="1"/>
    <col min="1029" max="1029" width="11.59765625" style="129" bestFit="1" customWidth="1"/>
    <col min="1030" max="1030" width="9.59765625" style="129" bestFit="1" customWidth="1"/>
    <col min="1031" max="1031" width="17.296875" style="129" customWidth="1"/>
    <col min="1032" max="1032" width="3.09765625" style="129" customWidth="1"/>
    <col min="1033" max="1279" width="9.09765625" style="129"/>
    <col min="1280" max="1280" width="4.3984375" style="129" customWidth="1"/>
    <col min="1281" max="1281" width="33.59765625" style="129" customWidth="1"/>
    <col min="1282" max="1282" width="35.59765625" style="129" bestFit="1" customWidth="1"/>
    <col min="1283" max="1283" width="11.59765625" style="129" customWidth="1"/>
    <col min="1284" max="1284" width="10.69921875" style="129" customWidth="1"/>
    <col min="1285" max="1285" width="11.59765625" style="129" bestFit="1" customWidth="1"/>
    <col min="1286" max="1286" width="9.59765625" style="129" bestFit="1" customWidth="1"/>
    <col min="1287" max="1287" width="17.296875" style="129" customWidth="1"/>
    <col min="1288" max="1288" width="3.09765625" style="129" customWidth="1"/>
    <col min="1289" max="1535" width="9.09765625" style="129"/>
    <col min="1536" max="1536" width="4.3984375" style="129" customWidth="1"/>
    <col min="1537" max="1537" width="33.59765625" style="129" customWidth="1"/>
    <col min="1538" max="1538" width="35.59765625" style="129" bestFit="1" customWidth="1"/>
    <col min="1539" max="1539" width="11.59765625" style="129" customWidth="1"/>
    <col min="1540" max="1540" width="10.69921875" style="129" customWidth="1"/>
    <col min="1541" max="1541" width="11.59765625" style="129" bestFit="1" customWidth="1"/>
    <col min="1542" max="1542" width="9.59765625" style="129" bestFit="1" customWidth="1"/>
    <col min="1543" max="1543" width="17.296875" style="129" customWidth="1"/>
    <col min="1544" max="1544" width="3.09765625" style="129" customWidth="1"/>
    <col min="1545" max="1791" width="9.09765625" style="129"/>
    <col min="1792" max="1792" width="4.3984375" style="129" customWidth="1"/>
    <col min="1793" max="1793" width="33.59765625" style="129" customWidth="1"/>
    <col min="1794" max="1794" width="35.59765625" style="129" bestFit="1" customWidth="1"/>
    <col min="1795" max="1795" width="11.59765625" style="129" customWidth="1"/>
    <col min="1796" max="1796" width="10.69921875" style="129" customWidth="1"/>
    <col min="1797" max="1797" width="11.59765625" style="129" bestFit="1" customWidth="1"/>
    <col min="1798" max="1798" width="9.59765625" style="129" bestFit="1" customWidth="1"/>
    <col min="1799" max="1799" width="17.296875" style="129" customWidth="1"/>
    <col min="1800" max="1800" width="3.09765625" style="129" customWidth="1"/>
    <col min="1801" max="2047" width="9.09765625" style="129"/>
    <col min="2048" max="2048" width="4.3984375" style="129" customWidth="1"/>
    <col min="2049" max="2049" width="33.59765625" style="129" customWidth="1"/>
    <col min="2050" max="2050" width="35.59765625" style="129" bestFit="1" customWidth="1"/>
    <col min="2051" max="2051" width="11.59765625" style="129" customWidth="1"/>
    <col min="2052" max="2052" width="10.69921875" style="129" customWidth="1"/>
    <col min="2053" max="2053" width="11.59765625" style="129" bestFit="1" customWidth="1"/>
    <col min="2054" max="2054" width="9.59765625" style="129" bestFit="1" customWidth="1"/>
    <col min="2055" max="2055" width="17.296875" style="129" customWidth="1"/>
    <col min="2056" max="2056" width="3.09765625" style="129" customWidth="1"/>
    <col min="2057" max="2303" width="9.09765625" style="129"/>
    <col min="2304" max="2304" width="4.3984375" style="129" customWidth="1"/>
    <col min="2305" max="2305" width="33.59765625" style="129" customWidth="1"/>
    <col min="2306" max="2306" width="35.59765625" style="129" bestFit="1" customWidth="1"/>
    <col min="2307" max="2307" width="11.59765625" style="129" customWidth="1"/>
    <col min="2308" max="2308" width="10.69921875" style="129" customWidth="1"/>
    <col min="2309" max="2309" width="11.59765625" style="129" bestFit="1" customWidth="1"/>
    <col min="2310" max="2310" width="9.59765625" style="129" bestFit="1" customWidth="1"/>
    <col min="2311" max="2311" width="17.296875" style="129" customWidth="1"/>
    <col min="2312" max="2312" width="3.09765625" style="129" customWidth="1"/>
    <col min="2313" max="2559" width="9.09765625" style="129"/>
    <col min="2560" max="2560" width="4.3984375" style="129" customWidth="1"/>
    <col min="2561" max="2561" width="33.59765625" style="129" customWidth="1"/>
    <col min="2562" max="2562" width="35.59765625" style="129" bestFit="1" customWidth="1"/>
    <col min="2563" max="2563" width="11.59765625" style="129" customWidth="1"/>
    <col min="2564" max="2564" width="10.69921875" style="129" customWidth="1"/>
    <col min="2565" max="2565" width="11.59765625" style="129" bestFit="1" customWidth="1"/>
    <col min="2566" max="2566" width="9.59765625" style="129" bestFit="1" customWidth="1"/>
    <col min="2567" max="2567" width="17.296875" style="129" customWidth="1"/>
    <col min="2568" max="2568" width="3.09765625" style="129" customWidth="1"/>
    <col min="2569" max="2815" width="9.09765625" style="129"/>
    <col min="2816" max="2816" width="4.3984375" style="129" customWidth="1"/>
    <col min="2817" max="2817" width="33.59765625" style="129" customWidth="1"/>
    <col min="2818" max="2818" width="35.59765625" style="129" bestFit="1" customWidth="1"/>
    <col min="2819" max="2819" width="11.59765625" style="129" customWidth="1"/>
    <col min="2820" max="2820" width="10.69921875" style="129" customWidth="1"/>
    <col min="2821" max="2821" width="11.59765625" style="129" bestFit="1" customWidth="1"/>
    <col min="2822" max="2822" width="9.59765625" style="129" bestFit="1" customWidth="1"/>
    <col min="2823" max="2823" width="17.296875" style="129" customWidth="1"/>
    <col min="2824" max="2824" width="3.09765625" style="129" customWidth="1"/>
    <col min="2825" max="3071" width="9.09765625" style="129"/>
    <col min="3072" max="3072" width="4.3984375" style="129" customWidth="1"/>
    <col min="3073" max="3073" width="33.59765625" style="129" customWidth="1"/>
    <col min="3074" max="3074" width="35.59765625" style="129" bestFit="1" customWidth="1"/>
    <col min="3075" max="3075" width="11.59765625" style="129" customWidth="1"/>
    <col min="3076" max="3076" width="10.69921875" style="129" customWidth="1"/>
    <col min="3077" max="3077" width="11.59765625" style="129" bestFit="1" customWidth="1"/>
    <col min="3078" max="3078" width="9.59765625" style="129" bestFit="1" customWidth="1"/>
    <col min="3079" max="3079" width="17.296875" style="129" customWidth="1"/>
    <col min="3080" max="3080" width="3.09765625" style="129" customWidth="1"/>
    <col min="3081" max="3327" width="9.09765625" style="129"/>
    <col min="3328" max="3328" width="4.3984375" style="129" customWidth="1"/>
    <col min="3329" max="3329" width="33.59765625" style="129" customWidth="1"/>
    <col min="3330" max="3330" width="35.59765625" style="129" bestFit="1" customWidth="1"/>
    <col min="3331" max="3331" width="11.59765625" style="129" customWidth="1"/>
    <col min="3332" max="3332" width="10.69921875" style="129" customWidth="1"/>
    <col min="3333" max="3333" width="11.59765625" style="129" bestFit="1" customWidth="1"/>
    <col min="3334" max="3334" width="9.59765625" style="129" bestFit="1" customWidth="1"/>
    <col min="3335" max="3335" width="17.296875" style="129" customWidth="1"/>
    <col min="3336" max="3336" width="3.09765625" style="129" customWidth="1"/>
    <col min="3337" max="3583" width="9.09765625" style="129"/>
    <col min="3584" max="3584" width="4.3984375" style="129" customWidth="1"/>
    <col min="3585" max="3585" width="33.59765625" style="129" customWidth="1"/>
    <col min="3586" max="3586" width="35.59765625" style="129" bestFit="1" customWidth="1"/>
    <col min="3587" max="3587" width="11.59765625" style="129" customWidth="1"/>
    <col min="3588" max="3588" width="10.69921875" style="129" customWidth="1"/>
    <col min="3589" max="3589" width="11.59765625" style="129" bestFit="1" customWidth="1"/>
    <col min="3590" max="3590" width="9.59765625" style="129" bestFit="1" customWidth="1"/>
    <col min="3591" max="3591" width="17.296875" style="129" customWidth="1"/>
    <col min="3592" max="3592" width="3.09765625" style="129" customWidth="1"/>
    <col min="3593" max="3839" width="9.09765625" style="129"/>
    <col min="3840" max="3840" width="4.3984375" style="129" customWidth="1"/>
    <col min="3841" max="3841" width="33.59765625" style="129" customWidth="1"/>
    <col min="3842" max="3842" width="35.59765625" style="129" bestFit="1" customWidth="1"/>
    <col min="3843" max="3843" width="11.59765625" style="129" customWidth="1"/>
    <col min="3844" max="3844" width="10.69921875" style="129" customWidth="1"/>
    <col min="3845" max="3845" width="11.59765625" style="129" bestFit="1" customWidth="1"/>
    <col min="3846" max="3846" width="9.59765625" style="129" bestFit="1" customWidth="1"/>
    <col min="3847" max="3847" width="17.296875" style="129" customWidth="1"/>
    <col min="3848" max="3848" width="3.09765625" style="129" customWidth="1"/>
    <col min="3849" max="4095" width="9.09765625" style="129"/>
    <col min="4096" max="4096" width="4.3984375" style="129" customWidth="1"/>
    <col min="4097" max="4097" width="33.59765625" style="129" customWidth="1"/>
    <col min="4098" max="4098" width="35.59765625" style="129" bestFit="1" customWidth="1"/>
    <col min="4099" max="4099" width="11.59765625" style="129" customWidth="1"/>
    <col min="4100" max="4100" width="10.69921875" style="129" customWidth="1"/>
    <col min="4101" max="4101" width="11.59765625" style="129" bestFit="1" customWidth="1"/>
    <col min="4102" max="4102" width="9.59765625" style="129" bestFit="1" customWidth="1"/>
    <col min="4103" max="4103" width="17.296875" style="129" customWidth="1"/>
    <col min="4104" max="4104" width="3.09765625" style="129" customWidth="1"/>
    <col min="4105" max="4351" width="9.09765625" style="129"/>
    <col min="4352" max="4352" width="4.3984375" style="129" customWidth="1"/>
    <col min="4353" max="4353" width="33.59765625" style="129" customWidth="1"/>
    <col min="4354" max="4354" width="35.59765625" style="129" bestFit="1" customWidth="1"/>
    <col min="4355" max="4355" width="11.59765625" style="129" customWidth="1"/>
    <col min="4356" max="4356" width="10.69921875" style="129" customWidth="1"/>
    <col min="4357" max="4357" width="11.59765625" style="129" bestFit="1" customWidth="1"/>
    <col min="4358" max="4358" width="9.59765625" style="129" bestFit="1" customWidth="1"/>
    <col min="4359" max="4359" width="17.296875" style="129" customWidth="1"/>
    <col min="4360" max="4360" width="3.09765625" style="129" customWidth="1"/>
    <col min="4361" max="4607" width="9.09765625" style="129"/>
    <col min="4608" max="4608" width="4.3984375" style="129" customWidth="1"/>
    <col min="4609" max="4609" width="33.59765625" style="129" customWidth="1"/>
    <col min="4610" max="4610" width="35.59765625" style="129" bestFit="1" customWidth="1"/>
    <col min="4611" max="4611" width="11.59765625" style="129" customWidth="1"/>
    <col min="4612" max="4612" width="10.69921875" style="129" customWidth="1"/>
    <col min="4613" max="4613" width="11.59765625" style="129" bestFit="1" customWidth="1"/>
    <col min="4614" max="4614" width="9.59765625" style="129" bestFit="1" customWidth="1"/>
    <col min="4615" max="4615" width="17.296875" style="129" customWidth="1"/>
    <col min="4616" max="4616" width="3.09765625" style="129" customWidth="1"/>
    <col min="4617" max="4863" width="9.09765625" style="129"/>
    <col min="4864" max="4864" width="4.3984375" style="129" customWidth="1"/>
    <col min="4865" max="4865" width="33.59765625" style="129" customWidth="1"/>
    <col min="4866" max="4866" width="35.59765625" style="129" bestFit="1" customWidth="1"/>
    <col min="4867" max="4867" width="11.59765625" style="129" customWidth="1"/>
    <col min="4868" max="4868" width="10.69921875" style="129" customWidth="1"/>
    <col min="4869" max="4869" width="11.59765625" style="129" bestFit="1" customWidth="1"/>
    <col min="4870" max="4870" width="9.59765625" style="129" bestFit="1" customWidth="1"/>
    <col min="4871" max="4871" width="17.296875" style="129" customWidth="1"/>
    <col min="4872" max="4872" width="3.09765625" style="129" customWidth="1"/>
    <col min="4873" max="5119" width="9.09765625" style="129"/>
    <col min="5120" max="5120" width="4.3984375" style="129" customWidth="1"/>
    <col min="5121" max="5121" width="33.59765625" style="129" customWidth="1"/>
    <col min="5122" max="5122" width="35.59765625" style="129" bestFit="1" customWidth="1"/>
    <col min="5123" max="5123" width="11.59765625" style="129" customWidth="1"/>
    <col min="5124" max="5124" width="10.69921875" style="129" customWidth="1"/>
    <col min="5125" max="5125" width="11.59765625" style="129" bestFit="1" customWidth="1"/>
    <col min="5126" max="5126" width="9.59765625" style="129" bestFit="1" customWidth="1"/>
    <col min="5127" max="5127" width="17.296875" style="129" customWidth="1"/>
    <col min="5128" max="5128" width="3.09765625" style="129" customWidth="1"/>
    <col min="5129" max="5375" width="9.09765625" style="129"/>
    <col min="5376" max="5376" width="4.3984375" style="129" customWidth="1"/>
    <col min="5377" max="5377" width="33.59765625" style="129" customWidth="1"/>
    <col min="5378" max="5378" width="35.59765625" style="129" bestFit="1" customWidth="1"/>
    <col min="5379" max="5379" width="11.59765625" style="129" customWidth="1"/>
    <col min="5380" max="5380" width="10.69921875" style="129" customWidth="1"/>
    <col min="5381" max="5381" width="11.59765625" style="129" bestFit="1" customWidth="1"/>
    <col min="5382" max="5382" width="9.59765625" style="129" bestFit="1" customWidth="1"/>
    <col min="5383" max="5383" width="17.296875" style="129" customWidth="1"/>
    <col min="5384" max="5384" width="3.09765625" style="129" customWidth="1"/>
    <col min="5385" max="5631" width="9.09765625" style="129"/>
    <col min="5632" max="5632" width="4.3984375" style="129" customWidth="1"/>
    <col min="5633" max="5633" width="33.59765625" style="129" customWidth="1"/>
    <col min="5634" max="5634" width="35.59765625" style="129" bestFit="1" customWidth="1"/>
    <col min="5635" max="5635" width="11.59765625" style="129" customWidth="1"/>
    <col min="5636" max="5636" width="10.69921875" style="129" customWidth="1"/>
    <col min="5637" max="5637" width="11.59765625" style="129" bestFit="1" customWidth="1"/>
    <col min="5638" max="5638" width="9.59765625" style="129" bestFit="1" customWidth="1"/>
    <col min="5639" max="5639" width="17.296875" style="129" customWidth="1"/>
    <col min="5640" max="5640" width="3.09765625" style="129" customWidth="1"/>
    <col min="5641" max="5887" width="9.09765625" style="129"/>
    <col min="5888" max="5888" width="4.3984375" style="129" customWidth="1"/>
    <col min="5889" max="5889" width="33.59765625" style="129" customWidth="1"/>
    <col min="5890" max="5890" width="35.59765625" style="129" bestFit="1" customWidth="1"/>
    <col min="5891" max="5891" width="11.59765625" style="129" customWidth="1"/>
    <col min="5892" max="5892" width="10.69921875" style="129" customWidth="1"/>
    <col min="5893" max="5893" width="11.59765625" style="129" bestFit="1" customWidth="1"/>
    <col min="5894" max="5894" width="9.59765625" style="129" bestFit="1" customWidth="1"/>
    <col min="5895" max="5895" width="17.296875" style="129" customWidth="1"/>
    <col min="5896" max="5896" width="3.09765625" style="129" customWidth="1"/>
    <col min="5897" max="6143" width="9.09765625" style="129"/>
    <col min="6144" max="6144" width="4.3984375" style="129" customWidth="1"/>
    <col min="6145" max="6145" width="33.59765625" style="129" customWidth="1"/>
    <col min="6146" max="6146" width="35.59765625" style="129" bestFit="1" customWidth="1"/>
    <col min="6147" max="6147" width="11.59765625" style="129" customWidth="1"/>
    <col min="6148" max="6148" width="10.69921875" style="129" customWidth="1"/>
    <col min="6149" max="6149" width="11.59765625" style="129" bestFit="1" customWidth="1"/>
    <col min="6150" max="6150" width="9.59765625" style="129" bestFit="1" customWidth="1"/>
    <col min="6151" max="6151" width="17.296875" style="129" customWidth="1"/>
    <col min="6152" max="6152" width="3.09765625" style="129" customWidth="1"/>
    <col min="6153" max="6399" width="9.09765625" style="129"/>
    <col min="6400" max="6400" width="4.3984375" style="129" customWidth="1"/>
    <col min="6401" max="6401" width="33.59765625" style="129" customWidth="1"/>
    <col min="6402" max="6402" width="35.59765625" style="129" bestFit="1" customWidth="1"/>
    <col min="6403" max="6403" width="11.59765625" style="129" customWidth="1"/>
    <col min="6404" max="6404" width="10.69921875" style="129" customWidth="1"/>
    <col min="6405" max="6405" width="11.59765625" style="129" bestFit="1" customWidth="1"/>
    <col min="6406" max="6406" width="9.59765625" style="129" bestFit="1" customWidth="1"/>
    <col min="6407" max="6407" width="17.296875" style="129" customWidth="1"/>
    <col min="6408" max="6408" width="3.09765625" style="129" customWidth="1"/>
    <col min="6409" max="6655" width="9.09765625" style="129"/>
    <col min="6656" max="6656" width="4.3984375" style="129" customWidth="1"/>
    <col min="6657" max="6657" width="33.59765625" style="129" customWidth="1"/>
    <col min="6658" max="6658" width="35.59765625" style="129" bestFit="1" customWidth="1"/>
    <col min="6659" max="6659" width="11.59765625" style="129" customWidth="1"/>
    <col min="6660" max="6660" width="10.69921875" style="129" customWidth="1"/>
    <col min="6661" max="6661" width="11.59765625" style="129" bestFit="1" customWidth="1"/>
    <col min="6662" max="6662" width="9.59765625" style="129" bestFit="1" customWidth="1"/>
    <col min="6663" max="6663" width="17.296875" style="129" customWidth="1"/>
    <col min="6664" max="6664" width="3.09765625" style="129" customWidth="1"/>
    <col min="6665" max="6911" width="9.09765625" style="129"/>
    <col min="6912" max="6912" width="4.3984375" style="129" customWidth="1"/>
    <col min="6913" max="6913" width="33.59765625" style="129" customWidth="1"/>
    <col min="6914" max="6914" width="35.59765625" style="129" bestFit="1" customWidth="1"/>
    <col min="6915" max="6915" width="11.59765625" style="129" customWidth="1"/>
    <col min="6916" max="6916" width="10.69921875" style="129" customWidth="1"/>
    <col min="6917" max="6917" width="11.59765625" style="129" bestFit="1" customWidth="1"/>
    <col min="6918" max="6918" width="9.59765625" style="129" bestFit="1" customWidth="1"/>
    <col min="6919" max="6919" width="17.296875" style="129" customWidth="1"/>
    <col min="6920" max="6920" width="3.09765625" style="129" customWidth="1"/>
    <col min="6921" max="7167" width="9.09765625" style="129"/>
    <col min="7168" max="7168" width="4.3984375" style="129" customWidth="1"/>
    <col min="7169" max="7169" width="33.59765625" style="129" customWidth="1"/>
    <col min="7170" max="7170" width="35.59765625" style="129" bestFit="1" customWidth="1"/>
    <col min="7171" max="7171" width="11.59765625" style="129" customWidth="1"/>
    <col min="7172" max="7172" width="10.69921875" style="129" customWidth="1"/>
    <col min="7173" max="7173" width="11.59765625" style="129" bestFit="1" customWidth="1"/>
    <col min="7174" max="7174" width="9.59765625" style="129" bestFit="1" customWidth="1"/>
    <col min="7175" max="7175" width="17.296875" style="129" customWidth="1"/>
    <col min="7176" max="7176" width="3.09765625" style="129" customWidth="1"/>
    <col min="7177" max="7423" width="9.09765625" style="129"/>
    <col min="7424" max="7424" width="4.3984375" style="129" customWidth="1"/>
    <col min="7425" max="7425" width="33.59765625" style="129" customWidth="1"/>
    <col min="7426" max="7426" width="35.59765625" style="129" bestFit="1" customWidth="1"/>
    <col min="7427" max="7427" width="11.59765625" style="129" customWidth="1"/>
    <col min="7428" max="7428" width="10.69921875" style="129" customWidth="1"/>
    <col min="7429" max="7429" width="11.59765625" style="129" bestFit="1" customWidth="1"/>
    <col min="7430" max="7430" width="9.59765625" style="129" bestFit="1" customWidth="1"/>
    <col min="7431" max="7431" width="17.296875" style="129" customWidth="1"/>
    <col min="7432" max="7432" width="3.09765625" style="129" customWidth="1"/>
    <col min="7433" max="7679" width="9.09765625" style="129"/>
    <col min="7680" max="7680" width="4.3984375" style="129" customWidth="1"/>
    <col min="7681" max="7681" width="33.59765625" style="129" customWidth="1"/>
    <col min="7682" max="7682" width="35.59765625" style="129" bestFit="1" customWidth="1"/>
    <col min="7683" max="7683" width="11.59765625" style="129" customWidth="1"/>
    <col min="7684" max="7684" width="10.69921875" style="129" customWidth="1"/>
    <col min="7685" max="7685" width="11.59765625" style="129" bestFit="1" customWidth="1"/>
    <col min="7686" max="7686" width="9.59765625" style="129" bestFit="1" customWidth="1"/>
    <col min="7687" max="7687" width="17.296875" style="129" customWidth="1"/>
    <col min="7688" max="7688" width="3.09765625" style="129" customWidth="1"/>
    <col min="7689" max="7935" width="9.09765625" style="129"/>
    <col min="7936" max="7936" width="4.3984375" style="129" customWidth="1"/>
    <col min="7937" max="7937" width="33.59765625" style="129" customWidth="1"/>
    <col min="7938" max="7938" width="35.59765625" style="129" bestFit="1" customWidth="1"/>
    <col min="7939" max="7939" width="11.59765625" style="129" customWidth="1"/>
    <col min="7940" max="7940" width="10.69921875" style="129" customWidth="1"/>
    <col min="7941" max="7941" width="11.59765625" style="129" bestFit="1" customWidth="1"/>
    <col min="7942" max="7942" width="9.59765625" style="129" bestFit="1" customWidth="1"/>
    <col min="7943" max="7943" width="17.296875" style="129" customWidth="1"/>
    <col min="7944" max="7944" width="3.09765625" style="129" customWidth="1"/>
    <col min="7945" max="8191" width="9.09765625" style="129"/>
    <col min="8192" max="8192" width="4.3984375" style="129" customWidth="1"/>
    <col min="8193" max="8193" width="33.59765625" style="129" customWidth="1"/>
    <col min="8194" max="8194" width="35.59765625" style="129" bestFit="1" customWidth="1"/>
    <col min="8195" max="8195" width="11.59765625" style="129" customWidth="1"/>
    <col min="8196" max="8196" width="10.69921875" style="129" customWidth="1"/>
    <col min="8197" max="8197" width="11.59765625" style="129" bestFit="1" customWidth="1"/>
    <col min="8198" max="8198" width="9.59765625" style="129" bestFit="1" customWidth="1"/>
    <col min="8199" max="8199" width="17.296875" style="129" customWidth="1"/>
    <col min="8200" max="8200" width="3.09765625" style="129" customWidth="1"/>
    <col min="8201" max="8447" width="9.09765625" style="129"/>
    <col min="8448" max="8448" width="4.3984375" style="129" customWidth="1"/>
    <col min="8449" max="8449" width="33.59765625" style="129" customWidth="1"/>
    <col min="8450" max="8450" width="35.59765625" style="129" bestFit="1" customWidth="1"/>
    <col min="8451" max="8451" width="11.59765625" style="129" customWidth="1"/>
    <col min="8452" max="8452" width="10.69921875" style="129" customWidth="1"/>
    <col min="8453" max="8453" width="11.59765625" style="129" bestFit="1" customWidth="1"/>
    <col min="8454" max="8454" width="9.59765625" style="129" bestFit="1" customWidth="1"/>
    <col min="8455" max="8455" width="17.296875" style="129" customWidth="1"/>
    <col min="8456" max="8456" width="3.09765625" style="129" customWidth="1"/>
    <col min="8457" max="8703" width="9.09765625" style="129"/>
    <col min="8704" max="8704" width="4.3984375" style="129" customWidth="1"/>
    <col min="8705" max="8705" width="33.59765625" style="129" customWidth="1"/>
    <col min="8706" max="8706" width="35.59765625" style="129" bestFit="1" customWidth="1"/>
    <col min="8707" max="8707" width="11.59765625" style="129" customWidth="1"/>
    <col min="8708" max="8708" width="10.69921875" style="129" customWidth="1"/>
    <col min="8709" max="8709" width="11.59765625" style="129" bestFit="1" customWidth="1"/>
    <col min="8710" max="8710" width="9.59765625" style="129" bestFit="1" customWidth="1"/>
    <col min="8711" max="8711" width="17.296875" style="129" customWidth="1"/>
    <col min="8712" max="8712" width="3.09765625" style="129" customWidth="1"/>
    <col min="8713" max="8959" width="9.09765625" style="129"/>
    <col min="8960" max="8960" width="4.3984375" style="129" customWidth="1"/>
    <col min="8961" max="8961" width="33.59765625" style="129" customWidth="1"/>
    <col min="8962" max="8962" width="35.59765625" style="129" bestFit="1" customWidth="1"/>
    <col min="8963" max="8963" width="11.59765625" style="129" customWidth="1"/>
    <col min="8964" max="8964" width="10.69921875" style="129" customWidth="1"/>
    <col min="8965" max="8965" width="11.59765625" style="129" bestFit="1" customWidth="1"/>
    <col min="8966" max="8966" width="9.59765625" style="129" bestFit="1" customWidth="1"/>
    <col min="8967" max="8967" width="17.296875" style="129" customWidth="1"/>
    <col min="8968" max="8968" width="3.09765625" style="129" customWidth="1"/>
    <col min="8969" max="9215" width="9.09765625" style="129"/>
    <col min="9216" max="9216" width="4.3984375" style="129" customWidth="1"/>
    <col min="9217" max="9217" width="33.59765625" style="129" customWidth="1"/>
    <col min="9218" max="9218" width="35.59765625" style="129" bestFit="1" customWidth="1"/>
    <col min="9219" max="9219" width="11.59765625" style="129" customWidth="1"/>
    <col min="9220" max="9220" width="10.69921875" style="129" customWidth="1"/>
    <col min="9221" max="9221" width="11.59765625" style="129" bestFit="1" customWidth="1"/>
    <col min="9222" max="9222" width="9.59765625" style="129" bestFit="1" customWidth="1"/>
    <col min="9223" max="9223" width="17.296875" style="129" customWidth="1"/>
    <col min="9224" max="9224" width="3.09765625" style="129" customWidth="1"/>
    <col min="9225" max="9471" width="9.09765625" style="129"/>
    <col min="9472" max="9472" width="4.3984375" style="129" customWidth="1"/>
    <col min="9473" max="9473" width="33.59765625" style="129" customWidth="1"/>
    <col min="9474" max="9474" width="35.59765625" style="129" bestFit="1" customWidth="1"/>
    <col min="9475" max="9475" width="11.59765625" style="129" customWidth="1"/>
    <col min="9476" max="9476" width="10.69921875" style="129" customWidth="1"/>
    <col min="9477" max="9477" width="11.59765625" style="129" bestFit="1" customWidth="1"/>
    <col min="9478" max="9478" width="9.59765625" style="129" bestFit="1" customWidth="1"/>
    <col min="9479" max="9479" width="17.296875" style="129" customWidth="1"/>
    <col min="9480" max="9480" width="3.09765625" style="129" customWidth="1"/>
    <col min="9481" max="9727" width="9.09765625" style="129"/>
    <col min="9728" max="9728" width="4.3984375" style="129" customWidth="1"/>
    <col min="9729" max="9729" width="33.59765625" style="129" customWidth="1"/>
    <col min="9730" max="9730" width="35.59765625" style="129" bestFit="1" customWidth="1"/>
    <col min="9731" max="9731" width="11.59765625" style="129" customWidth="1"/>
    <col min="9732" max="9732" width="10.69921875" style="129" customWidth="1"/>
    <col min="9733" max="9733" width="11.59765625" style="129" bestFit="1" customWidth="1"/>
    <col min="9734" max="9734" width="9.59765625" style="129" bestFit="1" customWidth="1"/>
    <col min="9735" max="9735" width="17.296875" style="129" customWidth="1"/>
    <col min="9736" max="9736" width="3.09765625" style="129" customWidth="1"/>
    <col min="9737" max="9983" width="9.09765625" style="129"/>
    <col min="9984" max="9984" width="4.3984375" style="129" customWidth="1"/>
    <col min="9985" max="9985" width="33.59765625" style="129" customWidth="1"/>
    <col min="9986" max="9986" width="35.59765625" style="129" bestFit="1" customWidth="1"/>
    <col min="9987" max="9987" width="11.59765625" style="129" customWidth="1"/>
    <col min="9988" max="9988" width="10.69921875" style="129" customWidth="1"/>
    <col min="9989" max="9989" width="11.59765625" style="129" bestFit="1" customWidth="1"/>
    <col min="9990" max="9990" width="9.59765625" style="129" bestFit="1" customWidth="1"/>
    <col min="9991" max="9991" width="17.296875" style="129" customWidth="1"/>
    <col min="9992" max="9992" width="3.09765625" style="129" customWidth="1"/>
    <col min="9993" max="10239" width="9.09765625" style="129"/>
    <col min="10240" max="10240" width="4.3984375" style="129" customWidth="1"/>
    <col min="10241" max="10241" width="33.59765625" style="129" customWidth="1"/>
    <col min="10242" max="10242" width="35.59765625" style="129" bestFit="1" customWidth="1"/>
    <col min="10243" max="10243" width="11.59765625" style="129" customWidth="1"/>
    <col min="10244" max="10244" width="10.69921875" style="129" customWidth="1"/>
    <col min="10245" max="10245" width="11.59765625" style="129" bestFit="1" customWidth="1"/>
    <col min="10246" max="10246" width="9.59765625" style="129" bestFit="1" customWidth="1"/>
    <col min="10247" max="10247" width="17.296875" style="129" customWidth="1"/>
    <col min="10248" max="10248" width="3.09765625" style="129" customWidth="1"/>
    <col min="10249" max="10495" width="9.09765625" style="129"/>
    <col min="10496" max="10496" width="4.3984375" style="129" customWidth="1"/>
    <col min="10497" max="10497" width="33.59765625" style="129" customWidth="1"/>
    <col min="10498" max="10498" width="35.59765625" style="129" bestFit="1" customWidth="1"/>
    <col min="10499" max="10499" width="11.59765625" style="129" customWidth="1"/>
    <col min="10500" max="10500" width="10.69921875" style="129" customWidth="1"/>
    <col min="10501" max="10501" width="11.59765625" style="129" bestFit="1" customWidth="1"/>
    <col min="10502" max="10502" width="9.59765625" style="129" bestFit="1" customWidth="1"/>
    <col min="10503" max="10503" width="17.296875" style="129" customWidth="1"/>
    <col min="10504" max="10504" width="3.09765625" style="129" customWidth="1"/>
    <col min="10505" max="10751" width="9.09765625" style="129"/>
    <col min="10752" max="10752" width="4.3984375" style="129" customWidth="1"/>
    <col min="10753" max="10753" width="33.59765625" style="129" customWidth="1"/>
    <col min="10754" max="10754" width="35.59765625" style="129" bestFit="1" customWidth="1"/>
    <col min="10755" max="10755" width="11.59765625" style="129" customWidth="1"/>
    <col min="10756" max="10756" width="10.69921875" style="129" customWidth="1"/>
    <col min="10757" max="10757" width="11.59765625" style="129" bestFit="1" customWidth="1"/>
    <col min="10758" max="10758" width="9.59765625" style="129" bestFit="1" customWidth="1"/>
    <col min="10759" max="10759" width="17.296875" style="129" customWidth="1"/>
    <col min="10760" max="10760" width="3.09765625" style="129" customWidth="1"/>
    <col min="10761" max="11007" width="9.09765625" style="129"/>
    <col min="11008" max="11008" width="4.3984375" style="129" customWidth="1"/>
    <col min="11009" max="11009" width="33.59765625" style="129" customWidth="1"/>
    <col min="11010" max="11010" width="35.59765625" style="129" bestFit="1" customWidth="1"/>
    <col min="11011" max="11011" width="11.59765625" style="129" customWidth="1"/>
    <col min="11012" max="11012" width="10.69921875" style="129" customWidth="1"/>
    <col min="11013" max="11013" width="11.59765625" style="129" bestFit="1" customWidth="1"/>
    <col min="11014" max="11014" width="9.59765625" style="129" bestFit="1" customWidth="1"/>
    <col min="11015" max="11015" width="17.296875" style="129" customWidth="1"/>
    <col min="11016" max="11016" width="3.09765625" style="129" customWidth="1"/>
    <col min="11017" max="11263" width="9.09765625" style="129"/>
    <col min="11264" max="11264" width="4.3984375" style="129" customWidth="1"/>
    <col min="11265" max="11265" width="33.59765625" style="129" customWidth="1"/>
    <col min="11266" max="11266" width="35.59765625" style="129" bestFit="1" customWidth="1"/>
    <col min="11267" max="11267" width="11.59765625" style="129" customWidth="1"/>
    <col min="11268" max="11268" width="10.69921875" style="129" customWidth="1"/>
    <col min="11269" max="11269" width="11.59765625" style="129" bestFit="1" customWidth="1"/>
    <col min="11270" max="11270" width="9.59765625" style="129" bestFit="1" customWidth="1"/>
    <col min="11271" max="11271" width="17.296875" style="129" customWidth="1"/>
    <col min="11272" max="11272" width="3.09765625" style="129" customWidth="1"/>
    <col min="11273" max="11519" width="9.09765625" style="129"/>
    <col min="11520" max="11520" width="4.3984375" style="129" customWidth="1"/>
    <col min="11521" max="11521" width="33.59765625" style="129" customWidth="1"/>
    <col min="11522" max="11522" width="35.59765625" style="129" bestFit="1" customWidth="1"/>
    <col min="11523" max="11523" width="11.59765625" style="129" customWidth="1"/>
    <col min="11524" max="11524" width="10.69921875" style="129" customWidth="1"/>
    <col min="11525" max="11525" width="11.59765625" style="129" bestFit="1" customWidth="1"/>
    <col min="11526" max="11526" width="9.59765625" style="129" bestFit="1" customWidth="1"/>
    <col min="11527" max="11527" width="17.296875" style="129" customWidth="1"/>
    <col min="11528" max="11528" width="3.09765625" style="129" customWidth="1"/>
    <col min="11529" max="11775" width="9.09765625" style="129"/>
    <col min="11776" max="11776" width="4.3984375" style="129" customWidth="1"/>
    <col min="11777" max="11777" width="33.59765625" style="129" customWidth="1"/>
    <col min="11778" max="11778" width="35.59765625" style="129" bestFit="1" customWidth="1"/>
    <col min="11779" max="11779" width="11.59765625" style="129" customWidth="1"/>
    <col min="11780" max="11780" width="10.69921875" style="129" customWidth="1"/>
    <col min="11781" max="11781" width="11.59765625" style="129" bestFit="1" customWidth="1"/>
    <col min="11782" max="11782" width="9.59765625" style="129" bestFit="1" customWidth="1"/>
    <col min="11783" max="11783" width="17.296875" style="129" customWidth="1"/>
    <col min="11784" max="11784" width="3.09765625" style="129" customWidth="1"/>
    <col min="11785" max="12031" width="9.09765625" style="129"/>
    <col min="12032" max="12032" width="4.3984375" style="129" customWidth="1"/>
    <col min="12033" max="12033" width="33.59765625" style="129" customWidth="1"/>
    <col min="12034" max="12034" width="35.59765625" style="129" bestFit="1" customWidth="1"/>
    <col min="12035" max="12035" width="11.59765625" style="129" customWidth="1"/>
    <col min="12036" max="12036" width="10.69921875" style="129" customWidth="1"/>
    <col min="12037" max="12037" width="11.59765625" style="129" bestFit="1" customWidth="1"/>
    <col min="12038" max="12038" width="9.59765625" style="129" bestFit="1" customWidth="1"/>
    <col min="12039" max="12039" width="17.296875" style="129" customWidth="1"/>
    <col min="12040" max="12040" width="3.09765625" style="129" customWidth="1"/>
    <col min="12041" max="12287" width="9.09765625" style="129"/>
    <col min="12288" max="12288" width="4.3984375" style="129" customWidth="1"/>
    <col min="12289" max="12289" width="33.59765625" style="129" customWidth="1"/>
    <col min="12290" max="12290" width="35.59765625" style="129" bestFit="1" customWidth="1"/>
    <col min="12291" max="12291" width="11.59765625" style="129" customWidth="1"/>
    <col min="12292" max="12292" width="10.69921875" style="129" customWidth="1"/>
    <col min="12293" max="12293" width="11.59765625" style="129" bestFit="1" customWidth="1"/>
    <col min="12294" max="12294" width="9.59765625" style="129" bestFit="1" customWidth="1"/>
    <col min="12295" max="12295" width="17.296875" style="129" customWidth="1"/>
    <col min="12296" max="12296" width="3.09765625" style="129" customWidth="1"/>
    <col min="12297" max="12543" width="9.09765625" style="129"/>
    <col min="12544" max="12544" width="4.3984375" style="129" customWidth="1"/>
    <col min="12545" max="12545" width="33.59765625" style="129" customWidth="1"/>
    <col min="12546" max="12546" width="35.59765625" style="129" bestFit="1" customWidth="1"/>
    <col min="12547" max="12547" width="11.59765625" style="129" customWidth="1"/>
    <col min="12548" max="12548" width="10.69921875" style="129" customWidth="1"/>
    <col min="12549" max="12549" width="11.59765625" style="129" bestFit="1" customWidth="1"/>
    <col min="12550" max="12550" width="9.59765625" style="129" bestFit="1" customWidth="1"/>
    <col min="12551" max="12551" width="17.296875" style="129" customWidth="1"/>
    <col min="12552" max="12552" width="3.09765625" style="129" customWidth="1"/>
    <col min="12553" max="12799" width="9.09765625" style="129"/>
    <col min="12800" max="12800" width="4.3984375" style="129" customWidth="1"/>
    <col min="12801" max="12801" width="33.59765625" style="129" customWidth="1"/>
    <col min="12802" max="12802" width="35.59765625" style="129" bestFit="1" customWidth="1"/>
    <col min="12803" max="12803" width="11.59765625" style="129" customWidth="1"/>
    <col min="12804" max="12804" width="10.69921875" style="129" customWidth="1"/>
    <col min="12805" max="12805" width="11.59765625" style="129" bestFit="1" customWidth="1"/>
    <col min="12806" max="12806" width="9.59765625" style="129" bestFit="1" customWidth="1"/>
    <col min="12807" max="12807" width="17.296875" style="129" customWidth="1"/>
    <col min="12808" max="12808" width="3.09765625" style="129" customWidth="1"/>
    <col min="12809" max="13055" width="9.09765625" style="129"/>
    <col min="13056" max="13056" width="4.3984375" style="129" customWidth="1"/>
    <col min="13057" max="13057" width="33.59765625" style="129" customWidth="1"/>
    <col min="13058" max="13058" width="35.59765625" style="129" bestFit="1" customWidth="1"/>
    <col min="13059" max="13059" width="11.59765625" style="129" customWidth="1"/>
    <col min="13060" max="13060" width="10.69921875" style="129" customWidth="1"/>
    <col min="13061" max="13061" width="11.59765625" style="129" bestFit="1" customWidth="1"/>
    <col min="13062" max="13062" width="9.59765625" style="129" bestFit="1" customWidth="1"/>
    <col min="13063" max="13063" width="17.296875" style="129" customWidth="1"/>
    <col min="13064" max="13064" width="3.09765625" style="129" customWidth="1"/>
    <col min="13065" max="13311" width="9.09765625" style="129"/>
    <col min="13312" max="13312" width="4.3984375" style="129" customWidth="1"/>
    <col min="13313" max="13313" width="33.59765625" style="129" customWidth="1"/>
    <col min="13314" max="13314" width="35.59765625" style="129" bestFit="1" customWidth="1"/>
    <col min="13315" max="13315" width="11.59765625" style="129" customWidth="1"/>
    <col min="13316" max="13316" width="10.69921875" style="129" customWidth="1"/>
    <col min="13317" max="13317" width="11.59765625" style="129" bestFit="1" customWidth="1"/>
    <col min="13318" max="13318" width="9.59765625" style="129" bestFit="1" customWidth="1"/>
    <col min="13319" max="13319" width="17.296875" style="129" customWidth="1"/>
    <col min="13320" max="13320" width="3.09765625" style="129" customWidth="1"/>
    <col min="13321" max="13567" width="9.09765625" style="129"/>
    <col min="13568" max="13568" width="4.3984375" style="129" customWidth="1"/>
    <col min="13569" max="13569" width="33.59765625" style="129" customWidth="1"/>
    <col min="13570" max="13570" width="35.59765625" style="129" bestFit="1" customWidth="1"/>
    <col min="13571" max="13571" width="11.59765625" style="129" customWidth="1"/>
    <col min="13572" max="13572" width="10.69921875" style="129" customWidth="1"/>
    <col min="13573" max="13573" width="11.59765625" style="129" bestFit="1" customWidth="1"/>
    <col min="13574" max="13574" width="9.59765625" style="129" bestFit="1" customWidth="1"/>
    <col min="13575" max="13575" width="17.296875" style="129" customWidth="1"/>
    <col min="13576" max="13576" width="3.09765625" style="129" customWidth="1"/>
    <col min="13577" max="13823" width="9.09765625" style="129"/>
    <col min="13824" max="13824" width="4.3984375" style="129" customWidth="1"/>
    <col min="13825" max="13825" width="33.59765625" style="129" customWidth="1"/>
    <col min="13826" max="13826" width="35.59765625" style="129" bestFit="1" customWidth="1"/>
    <col min="13827" max="13827" width="11.59765625" style="129" customWidth="1"/>
    <col min="13828" max="13828" width="10.69921875" style="129" customWidth="1"/>
    <col min="13829" max="13829" width="11.59765625" style="129" bestFit="1" customWidth="1"/>
    <col min="13830" max="13830" width="9.59765625" style="129" bestFit="1" customWidth="1"/>
    <col min="13831" max="13831" width="17.296875" style="129" customWidth="1"/>
    <col min="13832" max="13832" width="3.09765625" style="129" customWidth="1"/>
    <col min="13833" max="14079" width="9.09765625" style="129"/>
    <col min="14080" max="14080" width="4.3984375" style="129" customWidth="1"/>
    <col min="14081" max="14081" width="33.59765625" style="129" customWidth="1"/>
    <col min="14082" max="14082" width="35.59765625" style="129" bestFit="1" customWidth="1"/>
    <col min="14083" max="14083" width="11.59765625" style="129" customWidth="1"/>
    <col min="14084" max="14084" width="10.69921875" style="129" customWidth="1"/>
    <col min="14085" max="14085" width="11.59765625" style="129" bestFit="1" customWidth="1"/>
    <col min="14086" max="14086" width="9.59765625" style="129" bestFit="1" customWidth="1"/>
    <col min="14087" max="14087" width="17.296875" style="129" customWidth="1"/>
    <col min="14088" max="14088" width="3.09765625" style="129" customWidth="1"/>
    <col min="14089" max="14335" width="9.09765625" style="129"/>
    <col min="14336" max="14336" width="4.3984375" style="129" customWidth="1"/>
    <col min="14337" max="14337" width="33.59765625" style="129" customWidth="1"/>
    <col min="14338" max="14338" width="35.59765625" style="129" bestFit="1" customWidth="1"/>
    <col min="14339" max="14339" width="11.59765625" style="129" customWidth="1"/>
    <col min="14340" max="14340" width="10.69921875" style="129" customWidth="1"/>
    <col min="14341" max="14341" width="11.59765625" style="129" bestFit="1" customWidth="1"/>
    <col min="14342" max="14342" width="9.59765625" style="129" bestFit="1" customWidth="1"/>
    <col min="14343" max="14343" width="17.296875" style="129" customWidth="1"/>
    <col min="14344" max="14344" width="3.09765625" style="129" customWidth="1"/>
    <col min="14345" max="14591" width="9.09765625" style="129"/>
    <col min="14592" max="14592" width="4.3984375" style="129" customWidth="1"/>
    <col min="14593" max="14593" width="33.59765625" style="129" customWidth="1"/>
    <col min="14594" max="14594" width="35.59765625" style="129" bestFit="1" customWidth="1"/>
    <col min="14595" max="14595" width="11.59765625" style="129" customWidth="1"/>
    <col min="14596" max="14596" width="10.69921875" style="129" customWidth="1"/>
    <col min="14597" max="14597" width="11.59765625" style="129" bestFit="1" customWidth="1"/>
    <col min="14598" max="14598" width="9.59765625" style="129" bestFit="1" customWidth="1"/>
    <col min="14599" max="14599" width="17.296875" style="129" customWidth="1"/>
    <col min="14600" max="14600" width="3.09765625" style="129" customWidth="1"/>
    <col min="14601" max="14847" width="9.09765625" style="129"/>
    <col min="14848" max="14848" width="4.3984375" style="129" customWidth="1"/>
    <col min="14849" max="14849" width="33.59765625" style="129" customWidth="1"/>
    <col min="14850" max="14850" width="35.59765625" style="129" bestFit="1" customWidth="1"/>
    <col min="14851" max="14851" width="11.59765625" style="129" customWidth="1"/>
    <col min="14852" max="14852" width="10.69921875" style="129" customWidth="1"/>
    <col min="14853" max="14853" width="11.59765625" style="129" bestFit="1" customWidth="1"/>
    <col min="14854" max="14854" width="9.59765625" style="129" bestFit="1" customWidth="1"/>
    <col min="14855" max="14855" width="17.296875" style="129" customWidth="1"/>
    <col min="14856" max="14856" width="3.09765625" style="129" customWidth="1"/>
    <col min="14857" max="15103" width="9.09765625" style="129"/>
    <col min="15104" max="15104" width="4.3984375" style="129" customWidth="1"/>
    <col min="15105" max="15105" width="33.59765625" style="129" customWidth="1"/>
    <col min="15106" max="15106" width="35.59765625" style="129" bestFit="1" customWidth="1"/>
    <col min="15107" max="15107" width="11.59765625" style="129" customWidth="1"/>
    <col min="15108" max="15108" width="10.69921875" style="129" customWidth="1"/>
    <col min="15109" max="15109" width="11.59765625" style="129" bestFit="1" customWidth="1"/>
    <col min="15110" max="15110" width="9.59765625" style="129" bestFit="1" customWidth="1"/>
    <col min="15111" max="15111" width="17.296875" style="129" customWidth="1"/>
    <col min="15112" max="15112" width="3.09765625" style="129" customWidth="1"/>
    <col min="15113" max="15359" width="9.09765625" style="129"/>
    <col min="15360" max="15360" width="4.3984375" style="129" customWidth="1"/>
    <col min="15361" max="15361" width="33.59765625" style="129" customWidth="1"/>
    <col min="15362" max="15362" width="35.59765625" style="129" bestFit="1" customWidth="1"/>
    <col min="15363" max="15363" width="11.59765625" style="129" customWidth="1"/>
    <col min="15364" max="15364" width="10.69921875" style="129" customWidth="1"/>
    <col min="15365" max="15365" width="11.59765625" style="129" bestFit="1" customWidth="1"/>
    <col min="15366" max="15366" width="9.59765625" style="129" bestFit="1" customWidth="1"/>
    <col min="15367" max="15367" width="17.296875" style="129" customWidth="1"/>
    <col min="15368" max="15368" width="3.09765625" style="129" customWidth="1"/>
    <col min="15369" max="15615" width="9.09765625" style="129"/>
    <col min="15616" max="15616" width="4.3984375" style="129" customWidth="1"/>
    <col min="15617" max="15617" width="33.59765625" style="129" customWidth="1"/>
    <col min="15618" max="15618" width="35.59765625" style="129" bestFit="1" customWidth="1"/>
    <col min="15619" max="15619" width="11.59765625" style="129" customWidth="1"/>
    <col min="15620" max="15620" width="10.69921875" style="129" customWidth="1"/>
    <col min="15621" max="15621" width="11.59765625" style="129" bestFit="1" customWidth="1"/>
    <col min="15622" max="15622" width="9.59765625" style="129" bestFit="1" customWidth="1"/>
    <col min="15623" max="15623" width="17.296875" style="129" customWidth="1"/>
    <col min="15624" max="15624" width="3.09765625" style="129" customWidth="1"/>
    <col min="15625" max="15871" width="9.09765625" style="129"/>
    <col min="15872" max="15872" width="4.3984375" style="129" customWidth="1"/>
    <col min="15873" max="15873" width="33.59765625" style="129" customWidth="1"/>
    <col min="15874" max="15874" width="35.59765625" style="129" bestFit="1" customWidth="1"/>
    <col min="15875" max="15875" width="11.59765625" style="129" customWidth="1"/>
    <col min="15876" max="15876" width="10.69921875" style="129" customWidth="1"/>
    <col min="15877" max="15877" width="11.59765625" style="129" bestFit="1" customWidth="1"/>
    <col min="15878" max="15878" width="9.59765625" style="129" bestFit="1" customWidth="1"/>
    <col min="15879" max="15879" width="17.296875" style="129" customWidth="1"/>
    <col min="15880" max="15880" width="3.09765625" style="129" customWidth="1"/>
    <col min="15881" max="16127" width="9.09765625" style="129"/>
    <col min="16128" max="16128" width="4.3984375" style="129" customWidth="1"/>
    <col min="16129" max="16129" width="33.59765625" style="129" customWidth="1"/>
    <col min="16130" max="16130" width="35.59765625" style="129" bestFit="1" customWidth="1"/>
    <col min="16131" max="16131" width="11.59765625" style="129" customWidth="1"/>
    <col min="16132" max="16132" width="10.69921875" style="129" customWidth="1"/>
    <col min="16133" max="16133" width="11.59765625" style="129" bestFit="1" customWidth="1"/>
    <col min="16134" max="16134" width="9.59765625" style="129" bestFit="1" customWidth="1"/>
    <col min="16135" max="16135" width="17.296875" style="129" customWidth="1"/>
    <col min="16136" max="16136" width="3.09765625" style="129" customWidth="1"/>
    <col min="16137" max="16384" width="9.09765625" style="129"/>
  </cols>
  <sheetData>
    <row r="1" spans="1:8" ht="18.600000000000001" customHeight="1" x14ac:dyDescent="0.35">
      <c r="A1" s="251" t="s">
        <v>0</v>
      </c>
      <c r="B1" s="251"/>
      <c r="C1" s="251"/>
      <c r="D1" s="251"/>
      <c r="E1" s="251"/>
      <c r="F1" s="251"/>
    </row>
    <row r="2" spans="1:8" ht="15.7" customHeight="1" x14ac:dyDescent="0.35">
      <c r="B2" s="130">
        <v>43282</v>
      </c>
    </row>
    <row r="3" spans="1:8" ht="15.7" customHeight="1" x14ac:dyDescent="0.35">
      <c r="B3" s="130"/>
    </row>
    <row r="4" spans="1:8" ht="15" customHeight="1" x14ac:dyDescent="0.35">
      <c r="A4" s="133" t="s">
        <v>262</v>
      </c>
      <c r="C4" s="134" t="s">
        <v>2</v>
      </c>
      <c r="D4" s="134" t="s">
        <v>3</v>
      </c>
      <c r="E4" s="134" t="s">
        <v>4</v>
      </c>
      <c r="F4" s="135" t="s">
        <v>5</v>
      </c>
    </row>
    <row r="5" spans="1:8" ht="14.4" customHeight="1" x14ac:dyDescent="0.35">
      <c r="A5" s="136" t="s">
        <v>6</v>
      </c>
      <c r="B5" s="129" t="s">
        <v>7</v>
      </c>
      <c r="C5" s="137">
        <v>600</v>
      </c>
      <c r="D5" s="137"/>
      <c r="E5" s="137">
        <v>600</v>
      </c>
      <c r="F5" s="132" t="s">
        <v>8</v>
      </c>
    </row>
    <row r="6" spans="1:8" ht="14.4" customHeight="1" x14ac:dyDescent="0.35">
      <c r="A6" s="136" t="s">
        <v>198</v>
      </c>
      <c r="B6" s="129" t="s">
        <v>263</v>
      </c>
      <c r="C6" s="137">
        <v>15.67</v>
      </c>
      <c r="D6" s="137">
        <v>3.13</v>
      </c>
      <c r="E6" s="138">
        <v>18.8</v>
      </c>
      <c r="F6" s="132" t="s">
        <v>8</v>
      </c>
      <c r="G6" s="139"/>
    </row>
    <row r="7" spans="1:8" ht="14.4" customHeight="1" x14ac:dyDescent="0.35">
      <c r="A7" s="136" t="s">
        <v>198</v>
      </c>
      <c r="B7" s="129" t="s">
        <v>263</v>
      </c>
      <c r="C7" s="137">
        <v>43.61</v>
      </c>
      <c r="D7" s="137">
        <v>8.7200000000000006</v>
      </c>
      <c r="E7" s="138">
        <v>52.33</v>
      </c>
      <c r="F7" s="132" t="s">
        <v>8</v>
      </c>
      <c r="G7" s="139"/>
    </row>
    <row r="8" spans="1:8" ht="14.4" customHeight="1" x14ac:dyDescent="0.35">
      <c r="A8" s="136" t="s">
        <v>17</v>
      </c>
      <c r="B8" s="129" t="s">
        <v>264</v>
      </c>
      <c r="C8" s="140">
        <v>15</v>
      </c>
      <c r="D8" s="140">
        <v>3</v>
      </c>
      <c r="E8" s="140">
        <v>18</v>
      </c>
      <c r="F8" s="132" t="s">
        <v>8</v>
      </c>
      <c r="G8" s="139"/>
    </row>
    <row r="9" spans="1:8" ht="14.4" customHeight="1" x14ac:dyDescent="0.35">
      <c r="A9" s="136" t="s">
        <v>212</v>
      </c>
      <c r="B9" s="129" t="s">
        <v>265</v>
      </c>
      <c r="C9" s="140">
        <v>27.59</v>
      </c>
      <c r="D9" s="140">
        <v>5.52</v>
      </c>
      <c r="E9" s="140">
        <v>33.11</v>
      </c>
      <c r="F9" s="132">
        <v>108885</v>
      </c>
      <c r="G9" s="139"/>
    </row>
    <row r="10" spans="1:8" ht="14.4" customHeight="1" x14ac:dyDescent="0.35">
      <c r="A10" s="136" t="s">
        <v>10</v>
      </c>
      <c r="B10" s="129" t="s">
        <v>266</v>
      </c>
      <c r="C10" s="140">
        <v>263</v>
      </c>
      <c r="D10" s="140">
        <v>52.6</v>
      </c>
      <c r="E10" s="140">
        <v>315.60000000000002</v>
      </c>
      <c r="F10" s="132">
        <v>108886</v>
      </c>
      <c r="G10" s="139"/>
    </row>
    <row r="11" spans="1:8" ht="30.7" customHeight="1" x14ac:dyDescent="0.35">
      <c r="A11" s="136" t="s">
        <v>267</v>
      </c>
      <c r="B11" s="141" t="s">
        <v>268</v>
      </c>
      <c r="C11" s="140">
        <v>497</v>
      </c>
      <c r="D11" s="140">
        <v>99.4</v>
      </c>
      <c r="E11" s="140">
        <v>596.4</v>
      </c>
      <c r="F11" s="132">
        <v>108887</v>
      </c>
      <c r="G11" s="139"/>
    </row>
    <row r="12" spans="1:8" ht="12.85" customHeight="1" x14ac:dyDescent="0.35">
      <c r="C12" s="142">
        <f>SUM(C5:C11)</f>
        <v>1461.87</v>
      </c>
      <c r="D12" s="142">
        <f>SUM(D5:D11)</f>
        <v>172.37</v>
      </c>
      <c r="E12" s="142">
        <f>SUM(E5:E11)</f>
        <v>1634.2400000000002</v>
      </c>
      <c r="H12" s="129" t="s">
        <v>24</v>
      </c>
    </row>
    <row r="13" spans="1:8" x14ac:dyDescent="0.35">
      <c r="A13" s="133" t="s">
        <v>269</v>
      </c>
      <c r="C13" s="143"/>
      <c r="D13" s="143"/>
      <c r="E13" s="143"/>
    </row>
    <row r="14" spans="1:8" x14ac:dyDescent="0.35">
      <c r="A14" s="136" t="s">
        <v>270</v>
      </c>
      <c r="B14" s="129" t="s">
        <v>271</v>
      </c>
      <c r="C14" s="143">
        <v>97.5</v>
      </c>
      <c r="D14" s="143"/>
      <c r="E14" s="143">
        <v>97.5</v>
      </c>
      <c r="F14" s="132" t="s">
        <v>272</v>
      </c>
    </row>
    <row r="15" spans="1:8" x14ac:dyDescent="0.35">
      <c r="A15" s="136" t="s">
        <v>33</v>
      </c>
      <c r="B15" s="129" t="s">
        <v>34</v>
      </c>
      <c r="C15" s="144">
        <v>8.31</v>
      </c>
      <c r="D15" s="144"/>
      <c r="E15" s="144">
        <v>8.31</v>
      </c>
      <c r="F15" s="132" t="s">
        <v>8</v>
      </c>
      <c r="G15" s="139"/>
    </row>
    <row r="16" spans="1:8" x14ac:dyDescent="0.35">
      <c r="A16" s="129" t="s">
        <v>37</v>
      </c>
      <c r="B16" s="129" t="s">
        <v>38</v>
      </c>
      <c r="C16" s="145">
        <v>81.37</v>
      </c>
      <c r="D16" s="145">
        <v>16.27</v>
      </c>
      <c r="E16" s="145">
        <f>SUM(C16:D16)</f>
        <v>97.64</v>
      </c>
      <c r="F16" s="146" t="s">
        <v>8</v>
      </c>
    </row>
    <row r="17" spans="1:7" x14ac:dyDescent="0.35">
      <c r="A17" s="129" t="s">
        <v>17</v>
      </c>
      <c r="B17" s="129" t="s">
        <v>273</v>
      </c>
      <c r="C17" s="144">
        <v>74.260000000000005</v>
      </c>
      <c r="D17" s="144">
        <v>14.85</v>
      </c>
      <c r="E17" s="144">
        <v>89.11</v>
      </c>
      <c r="F17" s="146" t="s">
        <v>8</v>
      </c>
      <c r="G17" s="139"/>
    </row>
    <row r="18" spans="1:7" x14ac:dyDescent="0.35">
      <c r="A18" s="136" t="s">
        <v>274</v>
      </c>
      <c r="B18" s="129" t="s">
        <v>275</v>
      </c>
      <c r="C18" s="143">
        <v>58.74</v>
      </c>
      <c r="D18" s="143"/>
      <c r="E18" s="143">
        <v>58.74</v>
      </c>
      <c r="F18" s="132" t="s">
        <v>276</v>
      </c>
      <c r="G18" s="139"/>
    </row>
    <row r="19" spans="1:7" x14ac:dyDescent="0.35">
      <c r="A19" s="136" t="s">
        <v>277</v>
      </c>
      <c r="B19" s="129" t="s">
        <v>278</v>
      </c>
      <c r="C19" s="143">
        <v>5.84</v>
      </c>
      <c r="D19" s="143">
        <v>1.17</v>
      </c>
      <c r="E19" s="143">
        <v>7.01</v>
      </c>
      <c r="F19" s="132">
        <v>108888</v>
      </c>
      <c r="G19" s="139"/>
    </row>
    <row r="20" spans="1:7" x14ac:dyDescent="0.35">
      <c r="A20" s="136" t="s">
        <v>212</v>
      </c>
      <c r="B20" s="129" t="s">
        <v>213</v>
      </c>
      <c r="C20" s="143">
        <v>36.130000000000003</v>
      </c>
      <c r="D20" s="143">
        <v>7.23</v>
      </c>
      <c r="E20" s="143">
        <v>43.36</v>
      </c>
      <c r="F20" s="132">
        <v>108885</v>
      </c>
      <c r="G20" s="139"/>
    </row>
    <row r="21" spans="1:7" x14ac:dyDescent="0.35">
      <c r="A21" s="136" t="s">
        <v>214</v>
      </c>
      <c r="B21" s="129" t="s">
        <v>41</v>
      </c>
      <c r="C21" s="143">
        <v>35.97</v>
      </c>
      <c r="D21" s="143">
        <v>7.19</v>
      </c>
      <c r="E21" s="143">
        <v>43.16</v>
      </c>
      <c r="F21" s="132" t="s">
        <v>279</v>
      </c>
      <c r="G21" s="139"/>
    </row>
    <row r="22" spans="1:7" x14ac:dyDescent="0.35">
      <c r="A22" s="136" t="s">
        <v>280</v>
      </c>
      <c r="B22" s="129" t="s">
        <v>281</v>
      </c>
      <c r="C22" s="143">
        <v>880</v>
      </c>
      <c r="D22" s="143">
        <v>176</v>
      </c>
      <c r="E22" s="143">
        <v>1056</v>
      </c>
      <c r="F22" s="132" t="s">
        <v>282</v>
      </c>
      <c r="G22" s="139"/>
    </row>
    <row r="23" spans="1:7" x14ac:dyDescent="0.35">
      <c r="A23" s="136" t="s">
        <v>218</v>
      </c>
      <c r="B23" s="129" t="s">
        <v>219</v>
      </c>
      <c r="C23" s="143">
        <v>28.76</v>
      </c>
      <c r="D23" s="143">
        <v>5.76</v>
      </c>
      <c r="E23" s="143">
        <v>34.520000000000003</v>
      </c>
      <c r="F23" s="132">
        <v>108889</v>
      </c>
      <c r="G23" s="139"/>
    </row>
    <row r="24" spans="1:7" x14ac:dyDescent="0.35">
      <c r="A24" s="136" t="s">
        <v>283</v>
      </c>
      <c r="B24" s="129" t="s">
        <v>284</v>
      </c>
      <c r="C24" s="143">
        <v>355</v>
      </c>
      <c r="D24" s="143">
        <v>71</v>
      </c>
      <c r="E24" s="143">
        <v>426</v>
      </c>
      <c r="F24" s="132">
        <v>108904</v>
      </c>
      <c r="G24" s="139"/>
    </row>
    <row r="25" spans="1:7" x14ac:dyDescent="0.35">
      <c r="A25" s="136" t="s">
        <v>285</v>
      </c>
      <c r="B25" s="129" t="s">
        <v>286</v>
      </c>
      <c r="C25" s="143">
        <v>50</v>
      </c>
      <c r="D25" s="143">
        <v>10</v>
      </c>
      <c r="E25" s="143">
        <v>60</v>
      </c>
      <c r="F25" s="132">
        <v>108890</v>
      </c>
      <c r="G25" s="139"/>
    </row>
    <row r="26" spans="1:7" x14ac:dyDescent="0.35">
      <c r="C26" s="142">
        <f>SUM(C14:C25)</f>
        <v>1711.8799999999999</v>
      </c>
      <c r="D26" s="142">
        <f>SUM(D14:D25)</f>
        <v>309.46999999999997</v>
      </c>
      <c r="E26" s="142">
        <f>SUM(E14:E25)</f>
        <v>2021.35</v>
      </c>
      <c r="G26" s="139"/>
    </row>
    <row r="27" spans="1:7" x14ac:dyDescent="0.35">
      <c r="A27" s="133" t="s">
        <v>287</v>
      </c>
      <c r="C27" s="143"/>
      <c r="D27" s="143"/>
      <c r="E27" s="143"/>
    </row>
    <row r="28" spans="1:7" x14ac:dyDescent="0.35">
      <c r="A28" s="136" t="s">
        <v>6</v>
      </c>
      <c r="B28" s="129" t="s">
        <v>7</v>
      </c>
      <c r="C28" s="143">
        <v>456</v>
      </c>
      <c r="D28" s="143"/>
      <c r="E28" s="143">
        <v>456</v>
      </c>
      <c r="F28" s="132" t="s">
        <v>8</v>
      </c>
    </row>
    <row r="29" spans="1:7" x14ac:dyDescent="0.35">
      <c r="A29" s="136" t="s">
        <v>141</v>
      </c>
      <c r="B29" s="129" t="s">
        <v>142</v>
      </c>
      <c r="C29" s="143">
        <v>29.6</v>
      </c>
      <c r="D29" s="143"/>
      <c r="E29" s="143">
        <v>29.6</v>
      </c>
      <c r="F29" s="132">
        <v>108891</v>
      </c>
    </row>
    <row r="30" spans="1:7" x14ac:dyDescent="0.35">
      <c r="A30" s="136" t="s">
        <v>198</v>
      </c>
      <c r="B30" s="129" t="s">
        <v>288</v>
      </c>
      <c r="C30" s="143">
        <v>71.709999999999994</v>
      </c>
      <c r="D30" s="143">
        <v>14.34</v>
      </c>
      <c r="E30" s="147">
        <v>86.05</v>
      </c>
      <c r="F30" s="132" t="s">
        <v>8</v>
      </c>
    </row>
    <row r="31" spans="1:7" x14ac:dyDescent="0.35">
      <c r="A31" s="136" t="s">
        <v>228</v>
      </c>
      <c r="B31" s="148" t="s">
        <v>289</v>
      </c>
      <c r="C31" s="144">
        <v>41.17</v>
      </c>
      <c r="D31" s="144">
        <v>2.06</v>
      </c>
      <c r="E31" s="144">
        <v>43.23</v>
      </c>
      <c r="F31" s="132">
        <v>108892</v>
      </c>
    </row>
    <row r="32" spans="1:7" x14ac:dyDescent="0.35">
      <c r="A32" s="136" t="s">
        <v>50</v>
      </c>
      <c r="B32" s="148" t="s">
        <v>51</v>
      </c>
      <c r="C32" s="144">
        <v>281</v>
      </c>
      <c r="D32" s="144"/>
      <c r="E32" s="144">
        <v>281</v>
      </c>
      <c r="F32" s="132">
        <v>108893</v>
      </c>
    </row>
    <row r="33" spans="1:7" x14ac:dyDescent="0.35">
      <c r="A33" s="136" t="s">
        <v>290</v>
      </c>
      <c r="B33" s="148" t="s">
        <v>291</v>
      </c>
      <c r="C33" s="144">
        <v>250</v>
      </c>
      <c r="D33" s="144"/>
      <c r="E33" s="144">
        <v>250</v>
      </c>
      <c r="F33" s="132">
        <v>108894</v>
      </c>
    </row>
    <row r="34" spans="1:7" x14ac:dyDescent="0.35">
      <c r="A34" s="136" t="s">
        <v>208</v>
      </c>
      <c r="B34" s="148" t="s">
        <v>209</v>
      </c>
      <c r="C34" s="144">
        <v>10</v>
      </c>
      <c r="D34" s="144">
        <v>2</v>
      </c>
      <c r="E34" s="144">
        <v>12</v>
      </c>
      <c r="F34" s="132" t="s">
        <v>8</v>
      </c>
    </row>
    <row r="35" spans="1:7" x14ac:dyDescent="0.35">
      <c r="A35" s="149"/>
      <c r="B35" s="150"/>
      <c r="C35" s="142">
        <f>SUM(C28:C34)</f>
        <v>1139.48</v>
      </c>
      <c r="D35" s="142">
        <f>SUM(D28:D34)</f>
        <v>18.399999999999999</v>
      </c>
      <c r="E35" s="142">
        <f>SUM(E28:E34)</f>
        <v>1157.8800000000001</v>
      </c>
      <c r="F35" s="151"/>
    </row>
    <row r="36" spans="1:7" x14ac:dyDescent="0.35">
      <c r="A36" s="149"/>
      <c r="B36" s="150"/>
      <c r="C36" s="152"/>
      <c r="D36" s="152"/>
      <c r="E36" s="152"/>
      <c r="F36" s="151"/>
    </row>
    <row r="37" spans="1:7" x14ac:dyDescent="0.35">
      <c r="A37" s="133" t="s">
        <v>292</v>
      </c>
      <c r="C37" s="143"/>
      <c r="D37" s="143"/>
      <c r="E37" s="143"/>
      <c r="G37" s="139"/>
    </row>
    <row r="38" spans="1:7" x14ac:dyDescent="0.35">
      <c r="A38" s="136" t="s">
        <v>6</v>
      </c>
      <c r="B38" s="129" t="s">
        <v>7</v>
      </c>
      <c r="C38" s="143">
        <v>187</v>
      </c>
      <c r="D38" s="143"/>
      <c r="E38" s="143">
        <v>187</v>
      </c>
      <c r="F38" s="132" t="s">
        <v>8</v>
      </c>
    </row>
    <row r="39" spans="1:7" x14ac:dyDescent="0.35">
      <c r="A39" s="136" t="s">
        <v>80</v>
      </c>
      <c r="B39" s="129" t="s">
        <v>156</v>
      </c>
      <c r="C39" s="140">
        <v>520</v>
      </c>
      <c r="D39" s="140">
        <v>104</v>
      </c>
      <c r="E39" s="140">
        <v>624</v>
      </c>
      <c r="F39" s="153">
        <v>108896</v>
      </c>
      <c r="G39" s="139"/>
    </row>
    <row r="40" spans="1:7" x14ac:dyDescent="0.35">
      <c r="A40" s="136" t="s">
        <v>198</v>
      </c>
      <c r="B40" s="129" t="s">
        <v>263</v>
      </c>
      <c r="C40" s="140">
        <v>71.709999999999994</v>
      </c>
      <c r="D40" s="140">
        <v>14.34</v>
      </c>
      <c r="E40" s="140">
        <v>86.05</v>
      </c>
      <c r="F40" s="153" t="s">
        <v>8</v>
      </c>
      <c r="G40" s="139"/>
    </row>
    <row r="41" spans="1:7" x14ac:dyDescent="0.35">
      <c r="A41" s="136" t="s">
        <v>228</v>
      </c>
      <c r="B41" s="129" t="s">
        <v>293</v>
      </c>
      <c r="C41" s="140">
        <v>42.76</v>
      </c>
      <c r="D41" s="140">
        <v>2.14</v>
      </c>
      <c r="E41" s="140">
        <v>44.9</v>
      </c>
      <c r="F41" s="132">
        <v>108892</v>
      </c>
      <c r="G41" s="139"/>
    </row>
    <row r="42" spans="1:7" x14ac:dyDescent="0.35">
      <c r="A42" s="136" t="s">
        <v>168</v>
      </c>
      <c r="B42" s="129" t="s">
        <v>294</v>
      </c>
      <c r="C42" s="140">
        <v>98.12</v>
      </c>
      <c r="D42" s="140"/>
      <c r="E42" s="140">
        <v>98.12</v>
      </c>
      <c r="F42" s="132">
        <v>108899</v>
      </c>
      <c r="G42" s="139"/>
    </row>
    <row r="43" spans="1:7" x14ac:dyDescent="0.35">
      <c r="A43" s="154"/>
      <c r="B43" s="149"/>
      <c r="C43" s="142">
        <f>SUM(C38:C42)</f>
        <v>919.59</v>
      </c>
      <c r="D43" s="142">
        <f>SUM(D38:D42)</f>
        <v>120.48</v>
      </c>
      <c r="E43" s="142">
        <f>SUM(E38:E42)</f>
        <v>1040.07</v>
      </c>
      <c r="G43" s="139"/>
    </row>
    <row r="44" spans="1:7" x14ac:dyDescent="0.35">
      <c r="A44" s="133" t="s">
        <v>295</v>
      </c>
      <c r="C44" s="152"/>
      <c r="D44" s="152"/>
      <c r="E44" s="152"/>
      <c r="G44" s="139"/>
    </row>
    <row r="45" spans="1:7" x14ac:dyDescent="0.35">
      <c r="A45" s="136" t="s">
        <v>296</v>
      </c>
      <c r="B45" s="129" t="s">
        <v>297</v>
      </c>
      <c r="C45" s="152">
        <v>28.99</v>
      </c>
      <c r="D45" s="152"/>
      <c r="E45" s="152">
        <v>28.99</v>
      </c>
      <c r="F45" s="132">
        <v>108900</v>
      </c>
      <c r="G45" s="139"/>
    </row>
    <row r="46" spans="1:7" x14ac:dyDescent="0.35">
      <c r="A46" s="133"/>
      <c r="C46" s="155">
        <f>SUM(C45)</f>
        <v>28.99</v>
      </c>
      <c r="D46" s="155"/>
      <c r="E46" s="155">
        <f>SUM(E45)</f>
        <v>28.99</v>
      </c>
      <c r="G46" s="139"/>
    </row>
    <row r="47" spans="1:7" s="149" customFormat="1" x14ac:dyDescent="0.35">
      <c r="A47" s="154"/>
      <c r="C47" s="152"/>
      <c r="D47" s="152"/>
      <c r="E47" s="152"/>
      <c r="F47" s="132"/>
      <c r="G47" s="156"/>
    </row>
    <row r="48" spans="1:7" x14ac:dyDescent="0.35">
      <c r="A48" s="133" t="s">
        <v>298</v>
      </c>
      <c r="C48" s="152"/>
      <c r="D48" s="152"/>
      <c r="E48" s="152"/>
      <c r="G48" s="139"/>
    </row>
    <row r="49" spans="1:7" x14ac:dyDescent="0.35">
      <c r="A49" s="136" t="s">
        <v>146</v>
      </c>
      <c r="B49" s="129" t="s">
        <v>241</v>
      </c>
      <c r="C49" s="131">
        <v>3.14</v>
      </c>
      <c r="D49" s="131">
        <v>0.63</v>
      </c>
      <c r="E49" s="131">
        <v>3.77</v>
      </c>
      <c r="F49" s="132" t="s">
        <v>131</v>
      </c>
      <c r="G49" s="139"/>
    </row>
    <row r="50" spans="1:7" x14ac:dyDescent="0.35">
      <c r="A50" s="136" t="s">
        <v>230</v>
      </c>
      <c r="B50" s="129" t="s">
        <v>299</v>
      </c>
      <c r="C50" s="131">
        <v>162.5</v>
      </c>
      <c r="D50" s="131">
        <v>32.5</v>
      </c>
      <c r="E50" s="131">
        <v>195</v>
      </c>
      <c r="F50" s="132">
        <v>108901</v>
      </c>
      <c r="G50" s="139"/>
    </row>
    <row r="51" spans="1:7" x14ac:dyDescent="0.35">
      <c r="C51" s="142">
        <f>SUM(C49:C50)</f>
        <v>165.64</v>
      </c>
      <c r="D51" s="142">
        <f>SUM(D49:D50)</f>
        <v>33.130000000000003</v>
      </c>
      <c r="E51" s="142">
        <f>SUM(E49:E50)</f>
        <v>198.77</v>
      </c>
      <c r="G51" s="139"/>
    </row>
    <row r="52" spans="1:7" x14ac:dyDescent="0.35">
      <c r="C52" s="152"/>
      <c r="D52" s="152"/>
      <c r="E52" s="152"/>
    </row>
    <row r="53" spans="1:7" x14ac:dyDescent="0.35">
      <c r="A53" s="133" t="s">
        <v>300</v>
      </c>
      <c r="B53" s="136"/>
    </row>
    <row r="54" spans="1:7" x14ac:dyDescent="0.35">
      <c r="A54" s="136" t="s">
        <v>6</v>
      </c>
      <c r="B54" s="136" t="s">
        <v>7</v>
      </c>
      <c r="C54" s="143">
        <v>540</v>
      </c>
      <c r="D54" s="143"/>
      <c r="E54" s="143">
        <v>540</v>
      </c>
      <c r="F54" s="132" t="s">
        <v>8</v>
      </c>
    </row>
    <row r="55" spans="1:7" x14ac:dyDescent="0.35">
      <c r="A55" s="136" t="s">
        <v>198</v>
      </c>
      <c r="B55" s="136" t="s">
        <v>263</v>
      </c>
      <c r="C55" s="143">
        <v>15.67</v>
      </c>
      <c r="D55" s="143">
        <v>3.14</v>
      </c>
      <c r="E55" s="143">
        <v>18.809999999999999</v>
      </c>
      <c r="F55" s="132" t="s">
        <v>8</v>
      </c>
    </row>
    <row r="56" spans="1:7" x14ac:dyDescent="0.35">
      <c r="A56" s="136" t="s">
        <v>198</v>
      </c>
      <c r="B56" s="136" t="s">
        <v>263</v>
      </c>
      <c r="C56" s="143">
        <v>43.62</v>
      </c>
      <c r="D56" s="143">
        <v>8.73</v>
      </c>
      <c r="E56" s="157">
        <v>52.35</v>
      </c>
      <c r="F56" s="132" t="s">
        <v>8</v>
      </c>
    </row>
    <row r="57" spans="1:7" x14ac:dyDescent="0.35">
      <c r="A57" s="136" t="s">
        <v>80</v>
      </c>
      <c r="B57" s="136" t="s">
        <v>301</v>
      </c>
      <c r="C57" s="143">
        <v>410</v>
      </c>
      <c r="D57" s="143">
        <v>82</v>
      </c>
      <c r="E57" s="157">
        <v>492</v>
      </c>
      <c r="F57" s="132">
        <v>108896</v>
      </c>
      <c r="G57" s="139"/>
    </row>
    <row r="58" spans="1:7" x14ac:dyDescent="0.35">
      <c r="A58" s="136" t="s">
        <v>302</v>
      </c>
      <c r="B58" s="136" t="s">
        <v>303</v>
      </c>
      <c r="C58" s="143">
        <v>11.57</v>
      </c>
      <c r="D58" s="143">
        <v>2.31</v>
      </c>
      <c r="E58" s="157">
        <v>13.88</v>
      </c>
      <c r="F58" s="132">
        <v>108885</v>
      </c>
      <c r="G58" s="139"/>
    </row>
    <row r="59" spans="1:7" x14ac:dyDescent="0.35">
      <c r="C59" s="142">
        <f>SUM(C54:C58)</f>
        <v>1020.86</v>
      </c>
      <c r="D59" s="142">
        <f>SUM(D54:D58)</f>
        <v>96.18</v>
      </c>
      <c r="E59" s="142">
        <f>SUM(E54:E58)</f>
        <v>1117.04</v>
      </c>
    </row>
    <row r="60" spans="1:7" x14ac:dyDescent="0.35">
      <c r="C60" s="143"/>
      <c r="D60" s="143"/>
      <c r="E60" s="143"/>
    </row>
    <row r="61" spans="1:7" x14ac:dyDescent="0.35">
      <c r="A61" s="133" t="s">
        <v>304</v>
      </c>
    </row>
    <row r="62" spans="1:7" x14ac:dyDescent="0.35">
      <c r="A62" s="136" t="s">
        <v>6</v>
      </c>
      <c r="B62" s="129" t="s">
        <v>7</v>
      </c>
      <c r="C62" s="143">
        <v>178</v>
      </c>
      <c r="D62" s="143"/>
      <c r="E62" s="143">
        <v>178</v>
      </c>
      <c r="F62" s="132" t="s">
        <v>8</v>
      </c>
    </row>
    <row r="63" spans="1:7" x14ac:dyDescent="0.35">
      <c r="A63" s="136" t="s">
        <v>6</v>
      </c>
      <c r="B63" s="129" t="s">
        <v>7</v>
      </c>
      <c r="C63" s="143">
        <v>106</v>
      </c>
      <c r="D63" s="143"/>
      <c r="E63" s="143">
        <v>106</v>
      </c>
      <c r="F63" s="132" t="s">
        <v>8</v>
      </c>
      <c r="G63" s="139"/>
    </row>
    <row r="64" spans="1:7" x14ac:dyDescent="0.35">
      <c r="A64" s="136" t="s">
        <v>6</v>
      </c>
      <c r="B64" s="129" t="s">
        <v>7</v>
      </c>
      <c r="C64" s="143">
        <v>293</v>
      </c>
      <c r="D64" s="143"/>
      <c r="E64" s="143">
        <v>293</v>
      </c>
      <c r="F64" s="132" t="s">
        <v>8</v>
      </c>
      <c r="G64" s="139"/>
    </row>
    <row r="65" spans="1:7" x14ac:dyDescent="0.35">
      <c r="A65" s="136" t="s">
        <v>89</v>
      </c>
      <c r="B65" s="129" t="s">
        <v>247</v>
      </c>
      <c r="C65" s="143">
        <v>183.4</v>
      </c>
      <c r="D65" s="143"/>
      <c r="E65" s="143">
        <v>183.4</v>
      </c>
      <c r="F65" s="132">
        <v>108902</v>
      </c>
    </row>
    <row r="66" spans="1:7" x14ac:dyDescent="0.35">
      <c r="A66" s="136" t="s">
        <v>17</v>
      </c>
      <c r="B66" s="129" t="s">
        <v>248</v>
      </c>
      <c r="C66" s="140">
        <v>25.41</v>
      </c>
      <c r="D66" s="140">
        <v>5.08</v>
      </c>
      <c r="E66" s="140">
        <v>30.49</v>
      </c>
      <c r="F66" s="132" t="s">
        <v>131</v>
      </c>
    </row>
    <row r="67" spans="1:7" x14ac:dyDescent="0.35">
      <c r="A67" s="136" t="s">
        <v>171</v>
      </c>
      <c r="B67" s="129" t="s">
        <v>251</v>
      </c>
      <c r="C67" s="131">
        <v>369.12</v>
      </c>
      <c r="D67" s="131">
        <v>73.819999999999993</v>
      </c>
      <c r="E67" s="131">
        <v>442.94</v>
      </c>
      <c r="F67" s="132" t="s">
        <v>8</v>
      </c>
    </row>
    <row r="68" spans="1:7" x14ac:dyDescent="0.35">
      <c r="A68" s="136" t="s">
        <v>305</v>
      </c>
      <c r="B68" s="129" t="s">
        <v>306</v>
      </c>
      <c r="C68" s="140">
        <v>36.94</v>
      </c>
      <c r="D68" s="140">
        <v>1.85</v>
      </c>
      <c r="E68" s="140">
        <v>38.79</v>
      </c>
      <c r="F68" s="132">
        <v>108905</v>
      </c>
    </row>
    <row r="69" spans="1:7" x14ac:dyDescent="0.35">
      <c r="A69" s="136" t="s">
        <v>307</v>
      </c>
      <c r="B69" s="129" t="s">
        <v>308</v>
      </c>
      <c r="C69" s="140">
        <v>9557</v>
      </c>
      <c r="D69" s="140"/>
      <c r="E69" s="140">
        <v>9557</v>
      </c>
      <c r="F69" s="132" t="s">
        <v>223</v>
      </c>
    </row>
    <row r="70" spans="1:7" x14ac:dyDescent="0.35">
      <c r="A70" s="154"/>
      <c r="B70" s="149"/>
      <c r="C70" s="142">
        <f>SUM(C62:C69)</f>
        <v>10748.869999999999</v>
      </c>
      <c r="D70" s="142">
        <f>SUM(D62:D69)</f>
        <v>80.749999999999986</v>
      </c>
      <c r="E70" s="142">
        <f>SUM(E62:E69)</f>
        <v>10829.619999999999</v>
      </c>
    </row>
    <row r="71" spans="1:7" x14ac:dyDescent="0.35">
      <c r="A71" s="154"/>
      <c r="B71" s="149"/>
      <c r="C71" s="152"/>
      <c r="D71" s="152"/>
      <c r="E71" s="152"/>
    </row>
    <row r="72" spans="1:7" x14ac:dyDescent="0.35">
      <c r="A72" s="158" t="s">
        <v>309</v>
      </c>
      <c r="B72" s="149"/>
    </row>
    <row r="73" spans="1:7" x14ac:dyDescent="0.35">
      <c r="A73" s="154" t="s">
        <v>92</v>
      </c>
      <c r="B73" s="149" t="s">
        <v>310</v>
      </c>
      <c r="C73" s="152">
        <v>340</v>
      </c>
      <c r="D73" s="152">
        <v>68</v>
      </c>
      <c r="E73" s="152">
        <v>408</v>
      </c>
      <c r="F73" s="132">
        <v>108903</v>
      </c>
    </row>
    <row r="74" spans="1:7" x14ac:dyDescent="0.35">
      <c r="A74" s="154" t="s">
        <v>92</v>
      </c>
      <c r="B74" s="148" t="s">
        <v>311</v>
      </c>
      <c r="C74" s="152">
        <v>313.33</v>
      </c>
      <c r="D74" s="152">
        <v>62.673999999999999</v>
      </c>
      <c r="E74" s="152">
        <f>SUM(C74:D74)</f>
        <v>376.00399999999996</v>
      </c>
      <c r="F74" s="132">
        <v>108903</v>
      </c>
    </row>
    <row r="75" spans="1:7" x14ac:dyDescent="0.35">
      <c r="A75" s="154" t="s">
        <v>92</v>
      </c>
      <c r="B75" s="148" t="s">
        <v>312</v>
      </c>
      <c r="C75" s="152">
        <v>2610</v>
      </c>
      <c r="D75" s="152">
        <v>522</v>
      </c>
      <c r="E75" s="152">
        <v>3132</v>
      </c>
      <c r="F75" s="132">
        <v>108903</v>
      </c>
    </row>
    <row r="76" spans="1:7" x14ac:dyDescent="0.35">
      <c r="A76" s="154"/>
      <c r="B76" s="149"/>
      <c r="C76" s="142">
        <f>SUM(C73:C75)</f>
        <v>3263.33</v>
      </c>
      <c r="D76" s="142">
        <f>SUM(D73:D75)</f>
        <v>652.67399999999998</v>
      </c>
      <c r="E76" s="142">
        <f>SUM(E73:E75)</f>
        <v>3916.0039999999999</v>
      </c>
      <c r="G76" s="139"/>
    </row>
    <row r="77" spans="1:7" x14ac:dyDescent="0.35">
      <c r="A77" s="133"/>
      <c r="B77" s="150"/>
      <c r="C77" s="143"/>
      <c r="D77" s="143"/>
      <c r="E77" s="143"/>
    </row>
    <row r="78" spans="1:7" x14ac:dyDescent="0.35">
      <c r="A78" s="159" t="s">
        <v>313</v>
      </c>
      <c r="B78" s="159"/>
      <c r="C78" s="143"/>
      <c r="D78" s="143"/>
      <c r="E78" s="143"/>
    </row>
    <row r="79" spans="1:7" x14ac:dyDescent="0.35">
      <c r="A79" s="160" t="s">
        <v>102</v>
      </c>
      <c r="B79" s="161" t="s">
        <v>258</v>
      </c>
      <c r="C79" s="131">
        <v>21.65</v>
      </c>
      <c r="D79" s="131">
        <v>4.33</v>
      </c>
      <c r="E79" s="131">
        <v>25.98</v>
      </c>
      <c r="F79" s="132" t="s">
        <v>8</v>
      </c>
    </row>
    <row r="80" spans="1:7" x14ac:dyDescent="0.35">
      <c r="C80" s="142">
        <f>SUM(C79:C79)</f>
        <v>21.65</v>
      </c>
      <c r="D80" s="142">
        <f>SUM(D79:D79)</f>
        <v>4.33</v>
      </c>
      <c r="E80" s="142">
        <f>SUM(E79:E79)</f>
        <v>25.98</v>
      </c>
    </row>
    <row r="81" spans="1:7" x14ac:dyDescent="0.35">
      <c r="C81" s="152"/>
      <c r="D81" s="152"/>
      <c r="E81" s="152"/>
    </row>
    <row r="82" spans="1:7" x14ac:dyDescent="0.35">
      <c r="A82" s="133" t="s">
        <v>314</v>
      </c>
      <c r="C82" s="162"/>
      <c r="D82" s="162"/>
      <c r="E82" s="162"/>
    </row>
    <row r="83" spans="1:7" x14ac:dyDescent="0.35">
      <c r="A83" s="163" t="s">
        <v>105</v>
      </c>
      <c r="B83" s="164" t="s">
        <v>315</v>
      </c>
      <c r="C83" s="162">
        <v>12077.39</v>
      </c>
      <c r="D83" s="162"/>
      <c r="E83" s="162">
        <v>12077.39</v>
      </c>
      <c r="F83" s="165" t="s">
        <v>194</v>
      </c>
    </row>
    <row r="84" spans="1:7" x14ac:dyDescent="0.35">
      <c r="A84" s="163" t="s">
        <v>108</v>
      </c>
      <c r="B84" s="164" t="s">
        <v>316</v>
      </c>
      <c r="C84" s="162">
        <v>3826.71</v>
      </c>
      <c r="D84" s="162"/>
      <c r="E84" s="162">
        <v>3826.71</v>
      </c>
      <c r="F84" s="165">
        <v>108898</v>
      </c>
    </row>
    <row r="85" spans="1:7" x14ac:dyDescent="0.35">
      <c r="A85" s="163" t="s">
        <v>110</v>
      </c>
      <c r="B85" s="164" t="s">
        <v>317</v>
      </c>
      <c r="C85" s="152">
        <v>4383.6099999999997</v>
      </c>
      <c r="D85" s="152"/>
      <c r="E85" s="152">
        <v>4383.6099999999997</v>
      </c>
      <c r="F85" s="132">
        <v>108897</v>
      </c>
    </row>
    <row r="86" spans="1:7" x14ac:dyDescent="0.35">
      <c r="A86" s="163"/>
      <c r="B86" s="164"/>
      <c r="C86" s="166"/>
      <c r="D86" s="166"/>
      <c r="E86" s="166"/>
    </row>
    <row r="87" spans="1:7" x14ac:dyDescent="0.35">
      <c r="A87" s="163"/>
      <c r="B87" s="164"/>
      <c r="C87" s="166">
        <f>SUM(C83:C86)</f>
        <v>20287.71</v>
      </c>
      <c r="D87" s="166"/>
      <c r="E87" s="166">
        <f>SUM(E83:E86)</f>
        <v>20287.71</v>
      </c>
    </row>
    <row r="88" spans="1:7" x14ac:dyDescent="0.35">
      <c r="C88" s="166"/>
      <c r="D88" s="166"/>
      <c r="E88" s="166"/>
    </row>
    <row r="89" spans="1:7" x14ac:dyDescent="0.35">
      <c r="B89" s="167" t="s">
        <v>112</v>
      </c>
      <c r="C89" s="142">
        <f>C12+C26+C35+C43+C51+C46+C59+C70+C76+C80+C87</f>
        <v>40769.870000000003</v>
      </c>
      <c r="D89" s="142">
        <f>D12+D26+D35+D43+D46+D51+D59+D70+D76+I90+D80+D87</f>
        <v>1487.7839999999999</v>
      </c>
      <c r="E89" s="142">
        <f>E12+E26+E35+E43+E46+E51+E59+E70+E76+I91+E80+E87</f>
        <v>42257.653999999995</v>
      </c>
      <c r="G89" s="139"/>
    </row>
    <row r="90" spans="1:7" x14ac:dyDescent="0.35">
      <c r="C90" s="152"/>
      <c r="D90" s="152"/>
      <c r="E90" s="152"/>
      <c r="G90" s="139"/>
    </row>
    <row r="91" spans="1:7" x14ac:dyDescent="0.35">
      <c r="B91" s="168"/>
      <c r="C91" s="152"/>
      <c r="D91" s="152"/>
      <c r="E91" s="152"/>
    </row>
    <row r="92" spans="1:7" x14ac:dyDescent="0.35">
      <c r="A92" s="169"/>
      <c r="B92" s="168"/>
      <c r="C92" s="144"/>
    </row>
    <row r="93" spans="1:7" x14ac:dyDescent="0.35">
      <c r="A93" s="136"/>
      <c r="C93" s="144"/>
    </row>
    <row r="94" spans="1:7" x14ac:dyDescent="0.35">
      <c r="A94" s="170"/>
      <c r="C94" s="144"/>
    </row>
    <row r="95" spans="1:7" x14ac:dyDescent="0.35">
      <c r="A95" s="169"/>
      <c r="B95" s="171"/>
      <c r="C95" s="144"/>
    </row>
    <row r="96" spans="1:7" x14ac:dyDescent="0.35">
      <c r="A96" s="169"/>
      <c r="B96" s="171"/>
      <c r="C96" s="144"/>
    </row>
    <row r="97" spans="1:3" x14ac:dyDescent="0.35">
      <c r="A97" s="169"/>
      <c r="B97" s="171"/>
      <c r="C97" s="144"/>
    </row>
    <row r="98" spans="1:3" x14ac:dyDescent="0.35">
      <c r="A98" s="169"/>
      <c r="B98" s="171"/>
      <c r="C98" s="144"/>
    </row>
    <row r="99" spans="1:3" x14ac:dyDescent="0.35">
      <c r="A99" s="169"/>
      <c r="B99" s="171"/>
      <c r="C99" s="144"/>
    </row>
    <row r="100" spans="1:3" x14ac:dyDescent="0.35">
      <c r="A100" s="169"/>
      <c r="B100" s="171"/>
    </row>
    <row r="101" spans="1:3" x14ac:dyDescent="0.35">
      <c r="A101" s="172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L12" sqref="L12"/>
    </sheetView>
  </sheetViews>
  <sheetFormatPr defaultRowHeight="16.149999999999999" x14ac:dyDescent="0.35"/>
  <cols>
    <col min="1" max="1" width="33.59765625" style="129" customWidth="1"/>
    <col min="2" max="2" width="32.59765625" style="129" customWidth="1"/>
    <col min="3" max="3" width="11.59765625" style="131" customWidth="1"/>
    <col min="4" max="4" width="10.69921875" style="131" customWidth="1"/>
    <col min="5" max="5" width="11.59765625" style="131" bestFit="1" customWidth="1"/>
    <col min="6" max="6" width="10.296875" style="132" customWidth="1"/>
    <col min="7" max="7" width="17.296875" style="128" customWidth="1"/>
    <col min="8" max="8" width="3.09765625" style="129" customWidth="1"/>
    <col min="9" max="255" width="9.09765625" style="129"/>
    <col min="256" max="256" width="4.09765625" style="129" customWidth="1"/>
    <col min="257" max="257" width="33.59765625" style="129" customWidth="1"/>
    <col min="258" max="258" width="32.59765625" style="129" customWidth="1"/>
    <col min="259" max="259" width="11.59765625" style="129" customWidth="1"/>
    <col min="260" max="260" width="10.69921875" style="129" customWidth="1"/>
    <col min="261" max="261" width="11.59765625" style="129" bestFit="1" customWidth="1"/>
    <col min="262" max="262" width="10.296875" style="129" customWidth="1"/>
    <col min="263" max="263" width="17.296875" style="129" customWidth="1"/>
    <col min="264" max="264" width="3.09765625" style="129" customWidth="1"/>
    <col min="265" max="511" width="9.09765625" style="129"/>
    <col min="512" max="512" width="4.09765625" style="129" customWidth="1"/>
    <col min="513" max="513" width="33.59765625" style="129" customWidth="1"/>
    <col min="514" max="514" width="32.59765625" style="129" customWidth="1"/>
    <col min="515" max="515" width="11.59765625" style="129" customWidth="1"/>
    <col min="516" max="516" width="10.69921875" style="129" customWidth="1"/>
    <col min="517" max="517" width="11.59765625" style="129" bestFit="1" customWidth="1"/>
    <col min="518" max="518" width="10.296875" style="129" customWidth="1"/>
    <col min="519" max="519" width="17.296875" style="129" customWidth="1"/>
    <col min="520" max="520" width="3.09765625" style="129" customWidth="1"/>
    <col min="521" max="767" width="9.09765625" style="129"/>
    <col min="768" max="768" width="4.09765625" style="129" customWidth="1"/>
    <col min="769" max="769" width="33.59765625" style="129" customWidth="1"/>
    <col min="770" max="770" width="32.59765625" style="129" customWidth="1"/>
    <col min="771" max="771" width="11.59765625" style="129" customWidth="1"/>
    <col min="772" max="772" width="10.69921875" style="129" customWidth="1"/>
    <col min="773" max="773" width="11.59765625" style="129" bestFit="1" customWidth="1"/>
    <col min="774" max="774" width="10.296875" style="129" customWidth="1"/>
    <col min="775" max="775" width="17.296875" style="129" customWidth="1"/>
    <col min="776" max="776" width="3.09765625" style="129" customWidth="1"/>
    <col min="777" max="1023" width="9.09765625" style="129"/>
    <col min="1024" max="1024" width="4.09765625" style="129" customWidth="1"/>
    <col min="1025" max="1025" width="33.59765625" style="129" customWidth="1"/>
    <col min="1026" max="1026" width="32.59765625" style="129" customWidth="1"/>
    <col min="1027" max="1027" width="11.59765625" style="129" customWidth="1"/>
    <col min="1028" max="1028" width="10.69921875" style="129" customWidth="1"/>
    <col min="1029" max="1029" width="11.59765625" style="129" bestFit="1" customWidth="1"/>
    <col min="1030" max="1030" width="10.296875" style="129" customWidth="1"/>
    <col min="1031" max="1031" width="17.296875" style="129" customWidth="1"/>
    <col min="1032" max="1032" width="3.09765625" style="129" customWidth="1"/>
    <col min="1033" max="1279" width="9.09765625" style="129"/>
    <col min="1280" max="1280" width="4.09765625" style="129" customWidth="1"/>
    <col min="1281" max="1281" width="33.59765625" style="129" customWidth="1"/>
    <col min="1282" max="1282" width="32.59765625" style="129" customWidth="1"/>
    <col min="1283" max="1283" width="11.59765625" style="129" customWidth="1"/>
    <col min="1284" max="1284" width="10.69921875" style="129" customWidth="1"/>
    <col min="1285" max="1285" width="11.59765625" style="129" bestFit="1" customWidth="1"/>
    <col min="1286" max="1286" width="10.296875" style="129" customWidth="1"/>
    <col min="1287" max="1287" width="17.296875" style="129" customWidth="1"/>
    <col min="1288" max="1288" width="3.09765625" style="129" customWidth="1"/>
    <col min="1289" max="1535" width="9.09765625" style="129"/>
    <col min="1536" max="1536" width="4.09765625" style="129" customWidth="1"/>
    <col min="1537" max="1537" width="33.59765625" style="129" customWidth="1"/>
    <col min="1538" max="1538" width="32.59765625" style="129" customWidth="1"/>
    <col min="1539" max="1539" width="11.59765625" style="129" customWidth="1"/>
    <col min="1540" max="1540" width="10.69921875" style="129" customWidth="1"/>
    <col min="1541" max="1541" width="11.59765625" style="129" bestFit="1" customWidth="1"/>
    <col min="1542" max="1542" width="10.296875" style="129" customWidth="1"/>
    <col min="1543" max="1543" width="17.296875" style="129" customWidth="1"/>
    <col min="1544" max="1544" width="3.09765625" style="129" customWidth="1"/>
    <col min="1545" max="1791" width="9.09765625" style="129"/>
    <col min="1792" max="1792" width="4.09765625" style="129" customWidth="1"/>
    <col min="1793" max="1793" width="33.59765625" style="129" customWidth="1"/>
    <col min="1794" max="1794" width="32.59765625" style="129" customWidth="1"/>
    <col min="1795" max="1795" width="11.59765625" style="129" customWidth="1"/>
    <col min="1796" max="1796" width="10.69921875" style="129" customWidth="1"/>
    <col min="1797" max="1797" width="11.59765625" style="129" bestFit="1" customWidth="1"/>
    <col min="1798" max="1798" width="10.296875" style="129" customWidth="1"/>
    <col min="1799" max="1799" width="17.296875" style="129" customWidth="1"/>
    <col min="1800" max="1800" width="3.09765625" style="129" customWidth="1"/>
    <col min="1801" max="2047" width="9.09765625" style="129"/>
    <col min="2048" max="2048" width="4.09765625" style="129" customWidth="1"/>
    <col min="2049" max="2049" width="33.59765625" style="129" customWidth="1"/>
    <col min="2050" max="2050" width="32.59765625" style="129" customWidth="1"/>
    <col min="2051" max="2051" width="11.59765625" style="129" customWidth="1"/>
    <col min="2052" max="2052" width="10.69921875" style="129" customWidth="1"/>
    <col min="2053" max="2053" width="11.59765625" style="129" bestFit="1" customWidth="1"/>
    <col min="2054" max="2054" width="10.296875" style="129" customWidth="1"/>
    <col min="2055" max="2055" width="17.296875" style="129" customWidth="1"/>
    <col min="2056" max="2056" width="3.09765625" style="129" customWidth="1"/>
    <col min="2057" max="2303" width="9.09765625" style="129"/>
    <col min="2304" max="2304" width="4.09765625" style="129" customWidth="1"/>
    <col min="2305" max="2305" width="33.59765625" style="129" customWidth="1"/>
    <col min="2306" max="2306" width="32.59765625" style="129" customWidth="1"/>
    <col min="2307" max="2307" width="11.59765625" style="129" customWidth="1"/>
    <col min="2308" max="2308" width="10.69921875" style="129" customWidth="1"/>
    <col min="2309" max="2309" width="11.59765625" style="129" bestFit="1" customWidth="1"/>
    <col min="2310" max="2310" width="10.296875" style="129" customWidth="1"/>
    <col min="2311" max="2311" width="17.296875" style="129" customWidth="1"/>
    <col min="2312" max="2312" width="3.09765625" style="129" customWidth="1"/>
    <col min="2313" max="2559" width="9.09765625" style="129"/>
    <col min="2560" max="2560" width="4.09765625" style="129" customWidth="1"/>
    <col min="2561" max="2561" width="33.59765625" style="129" customWidth="1"/>
    <col min="2562" max="2562" width="32.59765625" style="129" customWidth="1"/>
    <col min="2563" max="2563" width="11.59765625" style="129" customWidth="1"/>
    <col min="2564" max="2564" width="10.69921875" style="129" customWidth="1"/>
    <col min="2565" max="2565" width="11.59765625" style="129" bestFit="1" customWidth="1"/>
    <col min="2566" max="2566" width="10.296875" style="129" customWidth="1"/>
    <col min="2567" max="2567" width="17.296875" style="129" customWidth="1"/>
    <col min="2568" max="2568" width="3.09765625" style="129" customWidth="1"/>
    <col min="2569" max="2815" width="9.09765625" style="129"/>
    <col min="2816" max="2816" width="4.09765625" style="129" customWidth="1"/>
    <col min="2817" max="2817" width="33.59765625" style="129" customWidth="1"/>
    <col min="2818" max="2818" width="32.59765625" style="129" customWidth="1"/>
    <col min="2819" max="2819" width="11.59765625" style="129" customWidth="1"/>
    <col min="2820" max="2820" width="10.69921875" style="129" customWidth="1"/>
    <col min="2821" max="2821" width="11.59765625" style="129" bestFit="1" customWidth="1"/>
    <col min="2822" max="2822" width="10.296875" style="129" customWidth="1"/>
    <col min="2823" max="2823" width="17.296875" style="129" customWidth="1"/>
    <col min="2824" max="2824" width="3.09765625" style="129" customWidth="1"/>
    <col min="2825" max="3071" width="9.09765625" style="129"/>
    <col min="3072" max="3072" width="4.09765625" style="129" customWidth="1"/>
    <col min="3073" max="3073" width="33.59765625" style="129" customWidth="1"/>
    <col min="3074" max="3074" width="32.59765625" style="129" customWidth="1"/>
    <col min="3075" max="3075" width="11.59765625" style="129" customWidth="1"/>
    <col min="3076" max="3076" width="10.69921875" style="129" customWidth="1"/>
    <col min="3077" max="3077" width="11.59765625" style="129" bestFit="1" customWidth="1"/>
    <col min="3078" max="3078" width="10.296875" style="129" customWidth="1"/>
    <col min="3079" max="3079" width="17.296875" style="129" customWidth="1"/>
    <col min="3080" max="3080" width="3.09765625" style="129" customWidth="1"/>
    <col min="3081" max="3327" width="9.09765625" style="129"/>
    <col min="3328" max="3328" width="4.09765625" style="129" customWidth="1"/>
    <col min="3329" max="3329" width="33.59765625" style="129" customWidth="1"/>
    <col min="3330" max="3330" width="32.59765625" style="129" customWidth="1"/>
    <col min="3331" max="3331" width="11.59765625" style="129" customWidth="1"/>
    <col min="3332" max="3332" width="10.69921875" style="129" customWidth="1"/>
    <col min="3333" max="3333" width="11.59765625" style="129" bestFit="1" customWidth="1"/>
    <col min="3334" max="3334" width="10.296875" style="129" customWidth="1"/>
    <col min="3335" max="3335" width="17.296875" style="129" customWidth="1"/>
    <col min="3336" max="3336" width="3.09765625" style="129" customWidth="1"/>
    <col min="3337" max="3583" width="9.09765625" style="129"/>
    <col min="3584" max="3584" width="4.09765625" style="129" customWidth="1"/>
    <col min="3585" max="3585" width="33.59765625" style="129" customWidth="1"/>
    <col min="3586" max="3586" width="32.59765625" style="129" customWidth="1"/>
    <col min="3587" max="3587" width="11.59765625" style="129" customWidth="1"/>
    <col min="3588" max="3588" width="10.69921875" style="129" customWidth="1"/>
    <col min="3589" max="3589" width="11.59765625" style="129" bestFit="1" customWidth="1"/>
    <col min="3590" max="3590" width="10.296875" style="129" customWidth="1"/>
    <col min="3591" max="3591" width="17.296875" style="129" customWidth="1"/>
    <col min="3592" max="3592" width="3.09765625" style="129" customWidth="1"/>
    <col min="3593" max="3839" width="9.09765625" style="129"/>
    <col min="3840" max="3840" width="4.09765625" style="129" customWidth="1"/>
    <col min="3841" max="3841" width="33.59765625" style="129" customWidth="1"/>
    <col min="3842" max="3842" width="32.59765625" style="129" customWidth="1"/>
    <col min="3843" max="3843" width="11.59765625" style="129" customWidth="1"/>
    <col min="3844" max="3844" width="10.69921875" style="129" customWidth="1"/>
    <col min="3845" max="3845" width="11.59765625" style="129" bestFit="1" customWidth="1"/>
    <col min="3846" max="3846" width="10.296875" style="129" customWidth="1"/>
    <col min="3847" max="3847" width="17.296875" style="129" customWidth="1"/>
    <col min="3848" max="3848" width="3.09765625" style="129" customWidth="1"/>
    <col min="3849" max="4095" width="9.09765625" style="129"/>
    <col min="4096" max="4096" width="4.09765625" style="129" customWidth="1"/>
    <col min="4097" max="4097" width="33.59765625" style="129" customWidth="1"/>
    <col min="4098" max="4098" width="32.59765625" style="129" customWidth="1"/>
    <col min="4099" max="4099" width="11.59765625" style="129" customWidth="1"/>
    <col min="4100" max="4100" width="10.69921875" style="129" customWidth="1"/>
    <col min="4101" max="4101" width="11.59765625" style="129" bestFit="1" customWidth="1"/>
    <col min="4102" max="4102" width="10.296875" style="129" customWidth="1"/>
    <col min="4103" max="4103" width="17.296875" style="129" customWidth="1"/>
    <col min="4104" max="4104" width="3.09765625" style="129" customWidth="1"/>
    <col min="4105" max="4351" width="9.09765625" style="129"/>
    <col min="4352" max="4352" width="4.09765625" style="129" customWidth="1"/>
    <col min="4353" max="4353" width="33.59765625" style="129" customWidth="1"/>
    <col min="4354" max="4354" width="32.59765625" style="129" customWidth="1"/>
    <col min="4355" max="4355" width="11.59765625" style="129" customWidth="1"/>
    <col min="4356" max="4356" width="10.69921875" style="129" customWidth="1"/>
    <col min="4357" max="4357" width="11.59765625" style="129" bestFit="1" customWidth="1"/>
    <col min="4358" max="4358" width="10.296875" style="129" customWidth="1"/>
    <col min="4359" max="4359" width="17.296875" style="129" customWidth="1"/>
    <col min="4360" max="4360" width="3.09765625" style="129" customWidth="1"/>
    <col min="4361" max="4607" width="9.09765625" style="129"/>
    <col min="4608" max="4608" width="4.09765625" style="129" customWidth="1"/>
    <col min="4609" max="4609" width="33.59765625" style="129" customWidth="1"/>
    <col min="4610" max="4610" width="32.59765625" style="129" customWidth="1"/>
    <col min="4611" max="4611" width="11.59765625" style="129" customWidth="1"/>
    <col min="4612" max="4612" width="10.69921875" style="129" customWidth="1"/>
    <col min="4613" max="4613" width="11.59765625" style="129" bestFit="1" customWidth="1"/>
    <col min="4614" max="4614" width="10.296875" style="129" customWidth="1"/>
    <col min="4615" max="4615" width="17.296875" style="129" customWidth="1"/>
    <col min="4616" max="4616" width="3.09765625" style="129" customWidth="1"/>
    <col min="4617" max="4863" width="9.09765625" style="129"/>
    <col min="4864" max="4864" width="4.09765625" style="129" customWidth="1"/>
    <col min="4865" max="4865" width="33.59765625" style="129" customWidth="1"/>
    <col min="4866" max="4866" width="32.59765625" style="129" customWidth="1"/>
    <col min="4867" max="4867" width="11.59765625" style="129" customWidth="1"/>
    <col min="4868" max="4868" width="10.69921875" style="129" customWidth="1"/>
    <col min="4869" max="4869" width="11.59765625" style="129" bestFit="1" customWidth="1"/>
    <col min="4870" max="4870" width="10.296875" style="129" customWidth="1"/>
    <col min="4871" max="4871" width="17.296875" style="129" customWidth="1"/>
    <col min="4872" max="4872" width="3.09765625" style="129" customWidth="1"/>
    <col min="4873" max="5119" width="9.09765625" style="129"/>
    <col min="5120" max="5120" width="4.09765625" style="129" customWidth="1"/>
    <col min="5121" max="5121" width="33.59765625" style="129" customWidth="1"/>
    <col min="5122" max="5122" width="32.59765625" style="129" customWidth="1"/>
    <col min="5123" max="5123" width="11.59765625" style="129" customWidth="1"/>
    <col min="5124" max="5124" width="10.69921875" style="129" customWidth="1"/>
    <col min="5125" max="5125" width="11.59765625" style="129" bestFit="1" customWidth="1"/>
    <col min="5126" max="5126" width="10.296875" style="129" customWidth="1"/>
    <col min="5127" max="5127" width="17.296875" style="129" customWidth="1"/>
    <col min="5128" max="5128" width="3.09765625" style="129" customWidth="1"/>
    <col min="5129" max="5375" width="9.09765625" style="129"/>
    <col min="5376" max="5376" width="4.09765625" style="129" customWidth="1"/>
    <col min="5377" max="5377" width="33.59765625" style="129" customWidth="1"/>
    <col min="5378" max="5378" width="32.59765625" style="129" customWidth="1"/>
    <col min="5379" max="5379" width="11.59765625" style="129" customWidth="1"/>
    <col min="5380" max="5380" width="10.69921875" style="129" customWidth="1"/>
    <col min="5381" max="5381" width="11.59765625" style="129" bestFit="1" customWidth="1"/>
    <col min="5382" max="5382" width="10.296875" style="129" customWidth="1"/>
    <col min="5383" max="5383" width="17.296875" style="129" customWidth="1"/>
    <col min="5384" max="5384" width="3.09765625" style="129" customWidth="1"/>
    <col min="5385" max="5631" width="9.09765625" style="129"/>
    <col min="5632" max="5632" width="4.09765625" style="129" customWidth="1"/>
    <col min="5633" max="5633" width="33.59765625" style="129" customWidth="1"/>
    <col min="5634" max="5634" width="32.59765625" style="129" customWidth="1"/>
    <col min="5635" max="5635" width="11.59765625" style="129" customWidth="1"/>
    <col min="5636" max="5636" width="10.69921875" style="129" customWidth="1"/>
    <col min="5637" max="5637" width="11.59765625" style="129" bestFit="1" customWidth="1"/>
    <col min="5638" max="5638" width="10.296875" style="129" customWidth="1"/>
    <col min="5639" max="5639" width="17.296875" style="129" customWidth="1"/>
    <col min="5640" max="5640" width="3.09765625" style="129" customWidth="1"/>
    <col min="5641" max="5887" width="9.09765625" style="129"/>
    <col min="5888" max="5888" width="4.09765625" style="129" customWidth="1"/>
    <col min="5889" max="5889" width="33.59765625" style="129" customWidth="1"/>
    <col min="5890" max="5890" width="32.59765625" style="129" customWidth="1"/>
    <col min="5891" max="5891" width="11.59765625" style="129" customWidth="1"/>
    <col min="5892" max="5892" width="10.69921875" style="129" customWidth="1"/>
    <col min="5893" max="5893" width="11.59765625" style="129" bestFit="1" customWidth="1"/>
    <col min="5894" max="5894" width="10.296875" style="129" customWidth="1"/>
    <col min="5895" max="5895" width="17.296875" style="129" customWidth="1"/>
    <col min="5896" max="5896" width="3.09765625" style="129" customWidth="1"/>
    <col min="5897" max="6143" width="9.09765625" style="129"/>
    <col min="6144" max="6144" width="4.09765625" style="129" customWidth="1"/>
    <col min="6145" max="6145" width="33.59765625" style="129" customWidth="1"/>
    <col min="6146" max="6146" width="32.59765625" style="129" customWidth="1"/>
    <col min="6147" max="6147" width="11.59765625" style="129" customWidth="1"/>
    <col min="6148" max="6148" width="10.69921875" style="129" customWidth="1"/>
    <col min="6149" max="6149" width="11.59765625" style="129" bestFit="1" customWidth="1"/>
    <col min="6150" max="6150" width="10.296875" style="129" customWidth="1"/>
    <col min="6151" max="6151" width="17.296875" style="129" customWidth="1"/>
    <col min="6152" max="6152" width="3.09765625" style="129" customWidth="1"/>
    <col min="6153" max="6399" width="9.09765625" style="129"/>
    <col min="6400" max="6400" width="4.09765625" style="129" customWidth="1"/>
    <col min="6401" max="6401" width="33.59765625" style="129" customWidth="1"/>
    <col min="6402" max="6402" width="32.59765625" style="129" customWidth="1"/>
    <col min="6403" max="6403" width="11.59765625" style="129" customWidth="1"/>
    <col min="6404" max="6404" width="10.69921875" style="129" customWidth="1"/>
    <col min="6405" max="6405" width="11.59765625" style="129" bestFit="1" customWidth="1"/>
    <col min="6406" max="6406" width="10.296875" style="129" customWidth="1"/>
    <col min="6407" max="6407" width="17.296875" style="129" customWidth="1"/>
    <col min="6408" max="6408" width="3.09765625" style="129" customWidth="1"/>
    <col min="6409" max="6655" width="9.09765625" style="129"/>
    <col min="6656" max="6656" width="4.09765625" style="129" customWidth="1"/>
    <col min="6657" max="6657" width="33.59765625" style="129" customWidth="1"/>
    <col min="6658" max="6658" width="32.59765625" style="129" customWidth="1"/>
    <col min="6659" max="6659" width="11.59765625" style="129" customWidth="1"/>
    <col min="6660" max="6660" width="10.69921875" style="129" customWidth="1"/>
    <col min="6661" max="6661" width="11.59765625" style="129" bestFit="1" customWidth="1"/>
    <col min="6662" max="6662" width="10.296875" style="129" customWidth="1"/>
    <col min="6663" max="6663" width="17.296875" style="129" customWidth="1"/>
    <col min="6664" max="6664" width="3.09765625" style="129" customWidth="1"/>
    <col min="6665" max="6911" width="9.09765625" style="129"/>
    <col min="6912" max="6912" width="4.09765625" style="129" customWidth="1"/>
    <col min="6913" max="6913" width="33.59765625" style="129" customWidth="1"/>
    <col min="6914" max="6914" width="32.59765625" style="129" customWidth="1"/>
    <col min="6915" max="6915" width="11.59765625" style="129" customWidth="1"/>
    <col min="6916" max="6916" width="10.69921875" style="129" customWidth="1"/>
    <col min="6917" max="6917" width="11.59765625" style="129" bestFit="1" customWidth="1"/>
    <col min="6918" max="6918" width="10.296875" style="129" customWidth="1"/>
    <col min="6919" max="6919" width="17.296875" style="129" customWidth="1"/>
    <col min="6920" max="6920" width="3.09765625" style="129" customWidth="1"/>
    <col min="6921" max="7167" width="9.09765625" style="129"/>
    <col min="7168" max="7168" width="4.09765625" style="129" customWidth="1"/>
    <col min="7169" max="7169" width="33.59765625" style="129" customWidth="1"/>
    <col min="7170" max="7170" width="32.59765625" style="129" customWidth="1"/>
    <col min="7171" max="7171" width="11.59765625" style="129" customWidth="1"/>
    <col min="7172" max="7172" width="10.69921875" style="129" customWidth="1"/>
    <col min="7173" max="7173" width="11.59765625" style="129" bestFit="1" customWidth="1"/>
    <col min="7174" max="7174" width="10.296875" style="129" customWidth="1"/>
    <col min="7175" max="7175" width="17.296875" style="129" customWidth="1"/>
    <col min="7176" max="7176" width="3.09765625" style="129" customWidth="1"/>
    <col min="7177" max="7423" width="9.09765625" style="129"/>
    <col min="7424" max="7424" width="4.09765625" style="129" customWidth="1"/>
    <col min="7425" max="7425" width="33.59765625" style="129" customWidth="1"/>
    <col min="7426" max="7426" width="32.59765625" style="129" customWidth="1"/>
    <col min="7427" max="7427" width="11.59765625" style="129" customWidth="1"/>
    <col min="7428" max="7428" width="10.69921875" style="129" customWidth="1"/>
    <col min="7429" max="7429" width="11.59765625" style="129" bestFit="1" customWidth="1"/>
    <col min="7430" max="7430" width="10.296875" style="129" customWidth="1"/>
    <col min="7431" max="7431" width="17.296875" style="129" customWidth="1"/>
    <col min="7432" max="7432" width="3.09765625" style="129" customWidth="1"/>
    <col min="7433" max="7679" width="9.09765625" style="129"/>
    <col min="7680" max="7680" width="4.09765625" style="129" customWidth="1"/>
    <col min="7681" max="7681" width="33.59765625" style="129" customWidth="1"/>
    <col min="7682" max="7682" width="32.59765625" style="129" customWidth="1"/>
    <col min="7683" max="7683" width="11.59765625" style="129" customWidth="1"/>
    <col min="7684" max="7684" width="10.69921875" style="129" customWidth="1"/>
    <col min="7685" max="7685" width="11.59765625" style="129" bestFit="1" customWidth="1"/>
    <col min="7686" max="7686" width="10.296875" style="129" customWidth="1"/>
    <col min="7687" max="7687" width="17.296875" style="129" customWidth="1"/>
    <col min="7688" max="7688" width="3.09765625" style="129" customWidth="1"/>
    <col min="7689" max="7935" width="9.09765625" style="129"/>
    <col min="7936" max="7936" width="4.09765625" style="129" customWidth="1"/>
    <col min="7937" max="7937" width="33.59765625" style="129" customWidth="1"/>
    <col min="7938" max="7938" width="32.59765625" style="129" customWidth="1"/>
    <col min="7939" max="7939" width="11.59765625" style="129" customWidth="1"/>
    <col min="7940" max="7940" width="10.69921875" style="129" customWidth="1"/>
    <col min="7941" max="7941" width="11.59765625" style="129" bestFit="1" customWidth="1"/>
    <col min="7942" max="7942" width="10.296875" style="129" customWidth="1"/>
    <col min="7943" max="7943" width="17.296875" style="129" customWidth="1"/>
    <col min="7944" max="7944" width="3.09765625" style="129" customWidth="1"/>
    <col min="7945" max="8191" width="9.09765625" style="129"/>
    <col min="8192" max="8192" width="4.09765625" style="129" customWidth="1"/>
    <col min="8193" max="8193" width="33.59765625" style="129" customWidth="1"/>
    <col min="8194" max="8194" width="32.59765625" style="129" customWidth="1"/>
    <col min="8195" max="8195" width="11.59765625" style="129" customWidth="1"/>
    <col min="8196" max="8196" width="10.69921875" style="129" customWidth="1"/>
    <col min="8197" max="8197" width="11.59765625" style="129" bestFit="1" customWidth="1"/>
    <col min="8198" max="8198" width="10.296875" style="129" customWidth="1"/>
    <col min="8199" max="8199" width="17.296875" style="129" customWidth="1"/>
    <col min="8200" max="8200" width="3.09765625" style="129" customWidth="1"/>
    <col min="8201" max="8447" width="9.09765625" style="129"/>
    <col min="8448" max="8448" width="4.09765625" style="129" customWidth="1"/>
    <col min="8449" max="8449" width="33.59765625" style="129" customWidth="1"/>
    <col min="8450" max="8450" width="32.59765625" style="129" customWidth="1"/>
    <col min="8451" max="8451" width="11.59765625" style="129" customWidth="1"/>
    <col min="8452" max="8452" width="10.69921875" style="129" customWidth="1"/>
    <col min="8453" max="8453" width="11.59765625" style="129" bestFit="1" customWidth="1"/>
    <col min="8454" max="8454" width="10.296875" style="129" customWidth="1"/>
    <col min="8455" max="8455" width="17.296875" style="129" customWidth="1"/>
    <col min="8456" max="8456" width="3.09765625" style="129" customWidth="1"/>
    <col min="8457" max="8703" width="9.09765625" style="129"/>
    <col min="8704" max="8704" width="4.09765625" style="129" customWidth="1"/>
    <col min="8705" max="8705" width="33.59765625" style="129" customWidth="1"/>
    <col min="8706" max="8706" width="32.59765625" style="129" customWidth="1"/>
    <col min="8707" max="8707" width="11.59765625" style="129" customWidth="1"/>
    <col min="8708" max="8708" width="10.69921875" style="129" customWidth="1"/>
    <col min="8709" max="8709" width="11.59765625" style="129" bestFit="1" customWidth="1"/>
    <col min="8710" max="8710" width="10.296875" style="129" customWidth="1"/>
    <col min="8711" max="8711" width="17.296875" style="129" customWidth="1"/>
    <col min="8712" max="8712" width="3.09765625" style="129" customWidth="1"/>
    <col min="8713" max="8959" width="9.09765625" style="129"/>
    <col min="8960" max="8960" width="4.09765625" style="129" customWidth="1"/>
    <col min="8961" max="8961" width="33.59765625" style="129" customWidth="1"/>
    <col min="8962" max="8962" width="32.59765625" style="129" customWidth="1"/>
    <col min="8963" max="8963" width="11.59765625" style="129" customWidth="1"/>
    <col min="8964" max="8964" width="10.69921875" style="129" customWidth="1"/>
    <col min="8965" max="8965" width="11.59765625" style="129" bestFit="1" customWidth="1"/>
    <col min="8966" max="8966" width="10.296875" style="129" customWidth="1"/>
    <col min="8967" max="8967" width="17.296875" style="129" customWidth="1"/>
    <col min="8968" max="8968" width="3.09765625" style="129" customWidth="1"/>
    <col min="8969" max="9215" width="9.09765625" style="129"/>
    <col min="9216" max="9216" width="4.09765625" style="129" customWidth="1"/>
    <col min="9217" max="9217" width="33.59765625" style="129" customWidth="1"/>
    <col min="9218" max="9218" width="32.59765625" style="129" customWidth="1"/>
    <col min="9219" max="9219" width="11.59765625" style="129" customWidth="1"/>
    <col min="9220" max="9220" width="10.69921875" style="129" customWidth="1"/>
    <col min="9221" max="9221" width="11.59765625" style="129" bestFit="1" customWidth="1"/>
    <col min="9222" max="9222" width="10.296875" style="129" customWidth="1"/>
    <col min="9223" max="9223" width="17.296875" style="129" customWidth="1"/>
    <col min="9224" max="9224" width="3.09765625" style="129" customWidth="1"/>
    <col min="9225" max="9471" width="9.09765625" style="129"/>
    <col min="9472" max="9472" width="4.09765625" style="129" customWidth="1"/>
    <col min="9473" max="9473" width="33.59765625" style="129" customWidth="1"/>
    <col min="9474" max="9474" width="32.59765625" style="129" customWidth="1"/>
    <col min="9475" max="9475" width="11.59765625" style="129" customWidth="1"/>
    <col min="9476" max="9476" width="10.69921875" style="129" customWidth="1"/>
    <col min="9477" max="9477" width="11.59765625" style="129" bestFit="1" customWidth="1"/>
    <col min="9478" max="9478" width="10.296875" style="129" customWidth="1"/>
    <col min="9479" max="9479" width="17.296875" style="129" customWidth="1"/>
    <col min="9480" max="9480" width="3.09765625" style="129" customWidth="1"/>
    <col min="9481" max="9727" width="9.09765625" style="129"/>
    <col min="9728" max="9728" width="4.09765625" style="129" customWidth="1"/>
    <col min="9729" max="9729" width="33.59765625" style="129" customWidth="1"/>
    <col min="9730" max="9730" width="32.59765625" style="129" customWidth="1"/>
    <col min="9731" max="9731" width="11.59765625" style="129" customWidth="1"/>
    <col min="9732" max="9732" width="10.69921875" style="129" customWidth="1"/>
    <col min="9733" max="9733" width="11.59765625" style="129" bestFit="1" customWidth="1"/>
    <col min="9734" max="9734" width="10.296875" style="129" customWidth="1"/>
    <col min="9735" max="9735" width="17.296875" style="129" customWidth="1"/>
    <col min="9736" max="9736" width="3.09765625" style="129" customWidth="1"/>
    <col min="9737" max="9983" width="9.09765625" style="129"/>
    <col min="9984" max="9984" width="4.09765625" style="129" customWidth="1"/>
    <col min="9985" max="9985" width="33.59765625" style="129" customWidth="1"/>
    <col min="9986" max="9986" width="32.59765625" style="129" customWidth="1"/>
    <col min="9987" max="9987" width="11.59765625" style="129" customWidth="1"/>
    <col min="9988" max="9988" width="10.69921875" style="129" customWidth="1"/>
    <col min="9989" max="9989" width="11.59765625" style="129" bestFit="1" customWidth="1"/>
    <col min="9990" max="9990" width="10.296875" style="129" customWidth="1"/>
    <col min="9991" max="9991" width="17.296875" style="129" customWidth="1"/>
    <col min="9992" max="9992" width="3.09765625" style="129" customWidth="1"/>
    <col min="9993" max="10239" width="9.09765625" style="129"/>
    <col min="10240" max="10240" width="4.09765625" style="129" customWidth="1"/>
    <col min="10241" max="10241" width="33.59765625" style="129" customWidth="1"/>
    <col min="10242" max="10242" width="32.59765625" style="129" customWidth="1"/>
    <col min="10243" max="10243" width="11.59765625" style="129" customWidth="1"/>
    <col min="10244" max="10244" width="10.69921875" style="129" customWidth="1"/>
    <col min="10245" max="10245" width="11.59765625" style="129" bestFit="1" customWidth="1"/>
    <col min="10246" max="10246" width="10.296875" style="129" customWidth="1"/>
    <col min="10247" max="10247" width="17.296875" style="129" customWidth="1"/>
    <col min="10248" max="10248" width="3.09765625" style="129" customWidth="1"/>
    <col min="10249" max="10495" width="9.09765625" style="129"/>
    <col min="10496" max="10496" width="4.09765625" style="129" customWidth="1"/>
    <col min="10497" max="10497" width="33.59765625" style="129" customWidth="1"/>
    <col min="10498" max="10498" width="32.59765625" style="129" customWidth="1"/>
    <col min="10499" max="10499" width="11.59765625" style="129" customWidth="1"/>
    <col min="10500" max="10500" width="10.69921875" style="129" customWidth="1"/>
    <col min="10501" max="10501" width="11.59765625" style="129" bestFit="1" customWidth="1"/>
    <col min="10502" max="10502" width="10.296875" style="129" customWidth="1"/>
    <col min="10503" max="10503" width="17.296875" style="129" customWidth="1"/>
    <col min="10504" max="10504" width="3.09765625" style="129" customWidth="1"/>
    <col min="10505" max="10751" width="9.09765625" style="129"/>
    <col min="10752" max="10752" width="4.09765625" style="129" customWidth="1"/>
    <col min="10753" max="10753" width="33.59765625" style="129" customWidth="1"/>
    <col min="10754" max="10754" width="32.59765625" style="129" customWidth="1"/>
    <col min="10755" max="10755" width="11.59765625" style="129" customWidth="1"/>
    <col min="10756" max="10756" width="10.69921875" style="129" customWidth="1"/>
    <col min="10757" max="10757" width="11.59765625" style="129" bestFit="1" customWidth="1"/>
    <col min="10758" max="10758" width="10.296875" style="129" customWidth="1"/>
    <col min="10759" max="10759" width="17.296875" style="129" customWidth="1"/>
    <col min="10760" max="10760" width="3.09765625" style="129" customWidth="1"/>
    <col min="10761" max="11007" width="9.09765625" style="129"/>
    <col min="11008" max="11008" width="4.09765625" style="129" customWidth="1"/>
    <col min="11009" max="11009" width="33.59765625" style="129" customWidth="1"/>
    <col min="11010" max="11010" width="32.59765625" style="129" customWidth="1"/>
    <col min="11011" max="11011" width="11.59765625" style="129" customWidth="1"/>
    <col min="11012" max="11012" width="10.69921875" style="129" customWidth="1"/>
    <col min="11013" max="11013" width="11.59765625" style="129" bestFit="1" customWidth="1"/>
    <col min="11014" max="11014" width="10.296875" style="129" customWidth="1"/>
    <col min="11015" max="11015" width="17.296875" style="129" customWidth="1"/>
    <col min="11016" max="11016" width="3.09765625" style="129" customWidth="1"/>
    <col min="11017" max="11263" width="9.09765625" style="129"/>
    <col min="11264" max="11264" width="4.09765625" style="129" customWidth="1"/>
    <col min="11265" max="11265" width="33.59765625" style="129" customWidth="1"/>
    <col min="11266" max="11266" width="32.59765625" style="129" customWidth="1"/>
    <col min="11267" max="11267" width="11.59765625" style="129" customWidth="1"/>
    <col min="11268" max="11268" width="10.69921875" style="129" customWidth="1"/>
    <col min="11269" max="11269" width="11.59765625" style="129" bestFit="1" customWidth="1"/>
    <col min="11270" max="11270" width="10.296875" style="129" customWidth="1"/>
    <col min="11271" max="11271" width="17.296875" style="129" customWidth="1"/>
    <col min="11272" max="11272" width="3.09765625" style="129" customWidth="1"/>
    <col min="11273" max="11519" width="9.09765625" style="129"/>
    <col min="11520" max="11520" width="4.09765625" style="129" customWidth="1"/>
    <col min="11521" max="11521" width="33.59765625" style="129" customWidth="1"/>
    <col min="11522" max="11522" width="32.59765625" style="129" customWidth="1"/>
    <col min="11523" max="11523" width="11.59765625" style="129" customWidth="1"/>
    <col min="11524" max="11524" width="10.69921875" style="129" customWidth="1"/>
    <col min="11525" max="11525" width="11.59765625" style="129" bestFit="1" customWidth="1"/>
    <col min="11526" max="11526" width="10.296875" style="129" customWidth="1"/>
    <col min="11527" max="11527" width="17.296875" style="129" customWidth="1"/>
    <col min="11528" max="11528" width="3.09765625" style="129" customWidth="1"/>
    <col min="11529" max="11775" width="9.09765625" style="129"/>
    <col min="11776" max="11776" width="4.09765625" style="129" customWidth="1"/>
    <col min="11777" max="11777" width="33.59765625" style="129" customWidth="1"/>
    <col min="11778" max="11778" width="32.59765625" style="129" customWidth="1"/>
    <col min="11779" max="11779" width="11.59765625" style="129" customWidth="1"/>
    <col min="11780" max="11780" width="10.69921875" style="129" customWidth="1"/>
    <col min="11781" max="11781" width="11.59765625" style="129" bestFit="1" customWidth="1"/>
    <col min="11782" max="11782" width="10.296875" style="129" customWidth="1"/>
    <col min="11783" max="11783" width="17.296875" style="129" customWidth="1"/>
    <col min="11784" max="11784" width="3.09765625" style="129" customWidth="1"/>
    <col min="11785" max="12031" width="9.09765625" style="129"/>
    <col min="12032" max="12032" width="4.09765625" style="129" customWidth="1"/>
    <col min="12033" max="12033" width="33.59765625" style="129" customWidth="1"/>
    <col min="12034" max="12034" width="32.59765625" style="129" customWidth="1"/>
    <col min="12035" max="12035" width="11.59765625" style="129" customWidth="1"/>
    <col min="12036" max="12036" width="10.69921875" style="129" customWidth="1"/>
    <col min="12037" max="12037" width="11.59765625" style="129" bestFit="1" customWidth="1"/>
    <col min="12038" max="12038" width="10.296875" style="129" customWidth="1"/>
    <col min="12039" max="12039" width="17.296875" style="129" customWidth="1"/>
    <col min="12040" max="12040" width="3.09765625" style="129" customWidth="1"/>
    <col min="12041" max="12287" width="9.09765625" style="129"/>
    <col min="12288" max="12288" width="4.09765625" style="129" customWidth="1"/>
    <col min="12289" max="12289" width="33.59765625" style="129" customWidth="1"/>
    <col min="12290" max="12290" width="32.59765625" style="129" customWidth="1"/>
    <col min="12291" max="12291" width="11.59765625" style="129" customWidth="1"/>
    <col min="12292" max="12292" width="10.69921875" style="129" customWidth="1"/>
    <col min="12293" max="12293" width="11.59765625" style="129" bestFit="1" customWidth="1"/>
    <col min="12294" max="12294" width="10.296875" style="129" customWidth="1"/>
    <col min="12295" max="12295" width="17.296875" style="129" customWidth="1"/>
    <col min="12296" max="12296" width="3.09765625" style="129" customWidth="1"/>
    <col min="12297" max="12543" width="9.09765625" style="129"/>
    <col min="12544" max="12544" width="4.09765625" style="129" customWidth="1"/>
    <col min="12545" max="12545" width="33.59765625" style="129" customWidth="1"/>
    <col min="12546" max="12546" width="32.59765625" style="129" customWidth="1"/>
    <col min="12547" max="12547" width="11.59765625" style="129" customWidth="1"/>
    <col min="12548" max="12548" width="10.69921875" style="129" customWidth="1"/>
    <col min="12549" max="12549" width="11.59765625" style="129" bestFit="1" customWidth="1"/>
    <col min="12550" max="12550" width="10.296875" style="129" customWidth="1"/>
    <col min="12551" max="12551" width="17.296875" style="129" customWidth="1"/>
    <col min="12552" max="12552" width="3.09765625" style="129" customWidth="1"/>
    <col min="12553" max="12799" width="9.09765625" style="129"/>
    <col min="12800" max="12800" width="4.09765625" style="129" customWidth="1"/>
    <col min="12801" max="12801" width="33.59765625" style="129" customWidth="1"/>
    <col min="12802" max="12802" width="32.59765625" style="129" customWidth="1"/>
    <col min="12803" max="12803" width="11.59765625" style="129" customWidth="1"/>
    <col min="12804" max="12804" width="10.69921875" style="129" customWidth="1"/>
    <col min="12805" max="12805" width="11.59765625" style="129" bestFit="1" customWidth="1"/>
    <col min="12806" max="12806" width="10.296875" style="129" customWidth="1"/>
    <col min="12807" max="12807" width="17.296875" style="129" customWidth="1"/>
    <col min="12808" max="12808" width="3.09765625" style="129" customWidth="1"/>
    <col min="12809" max="13055" width="9.09765625" style="129"/>
    <col min="13056" max="13056" width="4.09765625" style="129" customWidth="1"/>
    <col min="13057" max="13057" width="33.59765625" style="129" customWidth="1"/>
    <col min="13058" max="13058" width="32.59765625" style="129" customWidth="1"/>
    <col min="13059" max="13059" width="11.59765625" style="129" customWidth="1"/>
    <col min="13060" max="13060" width="10.69921875" style="129" customWidth="1"/>
    <col min="13061" max="13061" width="11.59765625" style="129" bestFit="1" customWidth="1"/>
    <col min="13062" max="13062" width="10.296875" style="129" customWidth="1"/>
    <col min="13063" max="13063" width="17.296875" style="129" customWidth="1"/>
    <col min="13064" max="13064" width="3.09765625" style="129" customWidth="1"/>
    <col min="13065" max="13311" width="9.09765625" style="129"/>
    <col min="13312" max="13312" width="4.09765625" style="129" customWidth="1"/>
    <col min="13313" max="13313" width="33.59765625" style="129" customWidth="1"/>
    <col min="13314" max="13314" width="32.59765625" style="129" customWidth="1"/>
    <col min="13315" max="13315" width="11.59765625" style="129" customWidth="1"/>
    <col min="13316" max="13316" width="10.69921875" style="129" customWidth="1"/>
    <col min="13317" max="13317" width="11.59765625" style="129" bestFit="1" customWidth="1"/>
    <col min="13318" max="13318" width="10.296875" style="129" customWidth="1"/>
    <col min="13319" max="13319" width="17.296875" style="129" customWidth="1"/>
    <col min="13320" max="13320" width="3.09765625" style="129" customWidth="1"/>
    <col min="13321" max="13567" width="9.09765625" style="129"/>
    <col min="13568" max="13568" width="4.09765625" style="129" customWidth="1"/>
    <col min="13569" max="13569" width="33.59765625" style="129" customWidth="1"/>
    <col min="13570" max="13570" width="32.59765625" style="129" customWidth="1"/>
    <col min="13571" max="13571" width="11.59765625" style="129" customWidth="1"/>
    <col min="13572" max="13572" width="10.69921875" style="129" customWidth="1"/>
    <col min="13573" max="13573" width="11.59765625" style="129" bestFit="1" customWidth="1"/>
    <col min="13574" max="13574" width="10.296875" style="129" customWidth="1"/>
    <col min="13575" max="13575" width="17.296875" style="129" customWidth="1"/>
    <col min="13576" max="13576" width="3.09765625" style="129" customWidth="1"/>
    <col min="13577" max="13823" width="9.09765625" style="129"/>
    <col min="13824" max="13824" width="4.09765625" style="129" customWidth="1"/>
    <col min="13825" max="13825" width="33.59765625" style="129" customWidth="1"/>
    <col min="13826" max="13826" width="32.59765625" style="129" customWidth="1"/>
    <col min="13827" max="13827" width="11.59765625" style="129" customWidth="1"/>
    <col min="13828" max="13828" width="10.69921875" style="129" customWidth="1"/>
    <col min="13829" max="13829" width="11.59765625" style="129" bestFit="1" customWidth="1"/>
    <col min="13830" max="13830" width="10.296875" style="129" customWidth="1"/>
    <col min="13831" max="13831" width="17.296875" style="129" customWidth="1"/>
    <col min="13832" max="13832" width="3.09765625" style="129" customWidth="1"/>
    <col min="13833" max="14079" width="9.09765625" style="129"/>
    <col min="14080" max="14080" width="4.09765625" style="129" customWidth="1"/>
    <col min="14081" max="14081" width="33.59765625" style="129" customWidth="1"/>
    <col min="14082" max="14082" width="32.59765625" style="129" customWidth="1"/>
    <col min="14083" max="14083" width="11.59765625" style="129" customWidth="1"/>
    <col min="14084" max="14084" width="10.69921875" style="129" customWidth="1"/>
    <col min="14085" max="14085" width="11.59765625" style="129" bestFit="1" customWidth="1"/>
    <col min="14086" max="14086" width="10.296875" style="129" customWidth="1"/>
    <col min="14087" max="14087" width="17.296875" style="129" customWidth="1"/>
    <col min="14088" max="14088" width="3.09765625" style="129" customWidth="1"/>
    <col min="14089" max="14335" width="9.09765625" style="129"/>
    <col min="14336" max="14336" width="4.09765625" style="129" customWidth="1"/>
    <col min="14337" max="14337" width="33.59765625" style="129" customWidth="1"/>
    <col min="14338" max="14338" width="32.59765625" style="129" customWidth="1"/>
    <col min="14339" max="14339" width="11.59765625" style="129" customWidth="1"/>
    <col min="14340" max="14340" width="10.69921875" style="129" customWidth="1"/>
    <col min="14341" max="14341" width="11.59765625" style="129" bestFit="1" customWidth="1"/>
    <col min="14342" max="14342" width="10.296875" style="129" customWidth="1"/>
    <col min="14343" max="14343" width="17.296875" style="129" customWidth="1"/>
    <col min="14344" max="14344" width="3.09765625" style="129" customWidth="1"/>
    <col min="14345" max="14591" width="9.09765625" style="129"/>
    <col min="14592" max="14592" width="4.09765625" style="129" customWidth="1"/>
    <col min="14593" max="14593" width="33.59765625" style="129" customWidth="1"/>
    <col min="14594" max="14594" width="32.59765625" style="129" customWidth="1"/>
    <col min="14595" max="14595" width="11.59765625" style="129" customWidth="1"/>
    <col min="14596" max="14596" width="10.69921875" style="129" customWidth="1"/>
    <col min="14597" max="14597" width="11.59765625" style="129" bestFit="1" customWidth="1"/>
    <col min="14598" max="14598" width="10.296875" style="129" customWidth="1"/>
    <col min="14599" max="14599" width="17.296875" style="129" customWidth="1"/>
    <col min="14600" max="14600" width="3.09765625" style="129" customWidth="1"/>
    <col min="14601" max="14847" width="9.09765625" style="129"/>
    <col min="14848" max="14848" width="4.09765625" style="129" customWidth="1"/>
    <col min="14849" max="14849" width="33.59765625" style="129" customWidth="1"/>
    <col min="14850" max="14850" width="32.59765625" style="129" customWidth="1"/>
    <col min="14851" max="14851" width="11.59765625" style="129" customWidth="1"/>
    <col min="14852" max="14852" width="10.69921875" style="129" customWidth="1"/>
    <col min="14853" max="14853" width="11.59765625" style="129" bestFit="1" customWidth="1"/>
    <col min="14854" max="14854" width="10.296875" style="129" customWidth="1"/>
    <col min="14855" max="14855" width="17.296875" style="129" customWidth="1"/>
    <col min="14856" max="14856" width="3.09765625" style="129" customWidth="1"/>
    <col min="14857" max="15103" width="9.09765625" style="129"/>
    <col min="15104" max="15104" width="4.09765625" style="129" customWidth="1"/>
    <col min="15105" max="15105" width="33.59765625" style="129" customWidth="1"/>
    <col min="15106" max="15106" width="32.59765625" style="129" customWidth="1"/>
    <col min="15107" max="15107" width="11.59765625" style="129" customWidth="1"/>
    <col min="15108" max="15108" width="10.69921875" style="129" customWidth="1"/>
    <col min="15109" max="15109" width="11.59765625" style="129" bestFit="1" customWidth="1"/>
    <col min="15110" max="15110" width="10.296875" style="129" customWidth="1"/>
    <col min="15111" max="15111" width="17.296875" style="129" customWidth="1"/>
    <col min="15112" max="15112" width="3.09765625" style="129" customWidth="1"/>
    <col min="15113" max="15359" width="9.09765625" style="129"/>
    <col min="15360" max="15360" width="4.09765625" style="129" customWidth="1"/>
    <col min="15361" max="15361" width="33.59765625" style="129" customWidth="1"/>
    <col min="15362" max="15362" width="32.59765625" style="129" customWidth="1"/>
    <col min="15363" max="15363" width="11.59765625" style="129" customWidth="1"/>
    <col min="15364" max="15364" width="10.69921875" style="129" customWidth="1"/>
    <col min="15365" max="15365" width="11.59765625" style="129" bestFit="1" customWidth="1"/>
    <col min="15366" max="15366" width="10.296875" style="129" customWidth="1"/>
    <col min="15367" max="15367" width="17.296875" style="129" customWidth="1"/>
    <col min="15368" max="15368" width="3.09765625" style="129" customWidth="1"/>
    <col min="15369" max="15615" width="9.09765625" style="129"/>
    <col min="15616" max="15616" width="4.09765625" style="129" customWidth="1"/>
    <col min="15617" max="15617" width="33.59765625" style="129" customWidth="1"/>
    <col min="15618" max="15618" width="32.59765625" style="129" customWidth="1"/>
    <col min="15619" max="15619" width="11.59765625" style="129" customWidth="1"/>
    <col min="15620" max="15620" width="10.69921875" style="129" customWidth="1"/>
    <col min="15621" max="15621" width="11.59765625" style="129" bestFit="1" customWidth="1"/>
    <col min="15622" max="15622" width="10.296875" style="129" customWidth="1"/>
    <col min="15623" max="15623" width="17.296875" style="129" customWidth="1"/>
    <col min="15624" max="15624" width="3.09765625" style="129" customWidth="1"/>
    <col min="15625" max="15871" width="9.09765625" style="129"/>
    <col min="15872" max="15872" width="4.09765625" style="129" customWidth="1"/>
    <col min="15873" max="15873" width="33.59765625" style="129" customWidth="1"/>
    <col min="15874" max="15874" width="32.59765625" style="129" customWidth="1"/>
    <col min="15875" max="15875" width="11.59765625" style="129" customWidth="1"/>
    <col min="15876" max="15876" width="10.69921875" style="129" customWidth="1"/>
    <col min="15877" max="15877" width="11.59765625" style="129" bestFit="1" customWidth="1"/>
    <col min="15878" max="15878" width="10.296875" style="129" customWidth="1"/>
    <col min="15879" max="15879" width="17.296875" style="129" customWidth="1"/>
    <col min="15880" max="15880" width="3.09765625" style="129" customWidth="1"/>
    <col min="15881" max="16127" width="9.09765625" style="129"/>
    <col min="16128" max="16128" width="4.09765625" style="129" customWidth="1"/>
    <col min="16129" max="16129" width="33.59765625" style="129" customWidth="1"/>
    <col min="16130" max="16130" width="32.59765625" style="129" customWidth="1"/>
    <col min="16131" max="16131" width="11.59765625" style="129" customWidth="1"/>
    <col min="16132" max="16132" width="10.69921875" style="129" customWidth="1"/>
    <col min="16133" max="16133" width="11.59765625" style="129" bestFit="1" customWidth="1"/>
    <col min="16134" max="16134" width="10.296875" style="129" customWidth="1"/>
    <col min="16135" max="16135" width="17.296875" style="129" customWidth="1"/>
    <col min="16136" max="16136" width="3.09765625" style="129" customWidth="1"/>
    <col min="16137" max="16384" width="9.09765625" style="129"/>
  </cols>
  <sheetData>
    <row r="1" spans="1:8" x14ac:dyDescent="0.35">
      <c r="A1" s="251" t="s">
        <v>318</v>
      </c>
      <c r="B1" s="251"/>
      <c r="C1" s="251"/>
      <c r="D1" s="251"/>
      <c r="E1" s="251"/>
      <c r="F1" s="251"/>
    </row>
    <row r="2" spans="1:8" ht="15.7" customHeight="1" x14ac:dyDescent="0.35">
      <c r="B2" s="130">
        <v>43282</v>
      </c>
    </row>
    <row r="3" spans="1:8" ht="15.7" customHeight="1" x14ac:dyDescent="0.35">
      <c r="B3" s="130"/>
    </row>
    <row r="4" spans="1:8" x14ac:dyDescent="0.35">
      <c r="A4" s="133"/>
      <c r="C4" s="134" t="s">
        <v>2</v>
      </c>
      <c r="D4" s="134" t="s">
        <v>3</v>
      </c>
      <c r="E4" s="134" t="s">
        <v>4</v>
      </c>
      <c r="F4" s="135" t="s">
        <v>5</v>
      </c>
    </row>
    <row r="5" spans="1:8" x14ac:dyDescent="0.35">
      <c r="C5" s="152"/>
      <c r="D5" s="152"/>
      <c r="E5" s="152"/>
    </row>
    <row r="6" spans="1:8" x14ac:dyDescent="0.35">
      <c r="A6" s="133" t="s">
        <v>269</v>
      </c>
      <c r="C6" s="143"/>
      <c r="D6" s="143"/>
      <c r="E6" s="143"/>
    </row>
    <row r="7" spans="1:8" x14ac:dyDescent="0.35">
      <c r="A7" s="136" t="s">
        <v>214</v>
      </c>
      <c r="B7" s="129" t="s">
        <v>215</v>
      </c>
      <c r="C7" s="143">
        <v>56.16</v>
      </c>
      <c r="D7" s="143">
        <v>11.23</v>
      </c>
      <c r="E7" s="143">
        <f>SUM(C7:D7)</f>
        <v>67.39</v>
      </c>
      <c r="F7" s="132">
        <v>108906</v>
      </c>
      <c r="G7" s="139"/>
    </row>
    <row r="8" spans="1:8" x14ac:dyDescent="0.35">
      <c r="A8" s="136" t="s">
        <v>319</v>
      </c>
      <c r="B8" s="129" t="s">
        <v>320</v>
      </c>
      <c r="C8" s="143">
        <v>105</v>
      </c>
      <c r="D8" s="143">
        <v>21</v>
      </c>
      <c r="E8" s="143">
        <v>126</v>
      </c>
      <c r="F8" s="132" t="s">
        <v>242</v>
      </c>
      <c r="G8" s="139"/>
      <c r="H8" s="129" t="s">
        <v>24</v>
      </c>
    </row>
    <row r="9" spans="1:8" x14ac:dyDescent="0.35">
      <c r="A9" s="136" t="s">
        <v>214</v>
      </c>
      <c r="B9" s="129" t="s">
        <v>41</v>
      </c>
      <c r="C9" s="143">
        <v>26.87</v>
      </c>
      <c r="D9" s="143">
        <v>5.37</v>
      </c>
      <c r="E9" s="143">
        <v>32.24</v>
      </c>
      <c r="F9" s="132">
        <v>108906</v>
      </c>
      <c r="G9" s="139"/>
    </row>
    <row r="10" spans="1:8" x14ac:dyDescent="0.35">
      <c r="A10" s="136" t="s">
        <v>214</v>
      </c>
      <c r="B10" s="129" t="s">
        <v>215</v>
      </c>
      <c r="C10" s="143">
        <v>35.97</v>
      </c>
      <c r="D10" s="143">
        <v>7.19</v>
      </c>
      <c r="E10" s="143">
        <v>43.16</v>
      </c>
      <c r="F10" s="132">
        <v>108912</v>
      </c>
      <c r="G10" s="139"/>
    </row>
    <row r="11" spans="1:8" x14ac:dyDescent="0.35">
      <c r="C11" s="142">
        <f>SUM(C7:C10)</f>
        <v>224</v>
      </c>
      <c r="D11" s="142">
        <f>SUM(D7:D10)</f>
        <v>44.79</v>
      </c>
      <c r="E11" s="142">
        <f>SUM(E7:E10)</f>
        <v>268.78999999999996</v>
      </c>
      <c r="G11" s="139"/>
    </row>
    <row r="12" spans="1:8" x14ac:dyDescent="0.35">
      <c r="C12" s="152"/>
      <c r="D12" s="152"/>
      <c r="E12" s="152"/>
      <c r="G12" s="139"/>
    </row>
    <row r="13" spans="1:8" x14ac:dyDescent="0.35">
      <c r="A13" s="133" t="s">
        <v>287</v>
      </c>
      <c r="C13" s="143"/>
      <c r="D13" s="143"/>
      <c r="E13" s="143"/>
      <c r="G13" s="139"/>
    </row>
    <row r="14" spans="1:8" x14ac:dyDescent="0.35">
      <c r="A14" s="136" t="s">
        <v>321</v>
      </c>
      <c r="B14" s="129" t="s">
        <v>322</v>
      </c>
      <c r="C14" s="143">
        <v>475</v>
      </c>
      <c r="D14" s="143">
        <v>95</v>
      </c>
      <c r="E14" s="143">
        <v>570</v>
      </c>
      <c r="F14" s="132">
        <v>108907</v>
      </c>
    </row>
    <row r="15" spans="1:8" x14ac:dyDescent="0.35">
      <c r="A15" s="136" t="s">
        <v>323</v>
      </c>
      <c r="B15" s="148" t="s">
        <v>324</v>
      </c>
      <c r="C15" s="144">
        <v>567.27</v>
      </c>
      <c r="D15" s="144">
        <v>113.45</v>
      </c>
      <c r="E15" s="144">
        <v>680.72</v>
      </c>
      <c r="F15" s="132">
        <v>108908</v>
      </c>
    </row>
    <row r="16" spans="1:8" x14ac:dyDescent="0.35">
      <c r="A16" s="136" t="s">
        <v>325</v>
      </c>
      <c r="B16" s="148" t="s">
        <v>326</v>
      </c>
      <c r="C16" s="144">
        <v>150</v>
      </c>
      <c r="D16" s="144"/>
      <c r="E16" s="144">
        <v>150</v>
      </c>
      <c r="F16" s="132">
        <v>108909</v>
      </c>
    </row>
    <row r="17" spans="1:7" x14ac:dyDescent="0.35">
      <c r="A17" s="149"/>
      <c r="B17" s="150"/>
      <c r="C17" s="142">
        <f>SUM(C14:C16)</f>
        <v>1192.27</v>
      </c>
      <c r="D17" s="142">
        <f>SUM(D14:D16)</f>
        <v>208.45</v>
      </c>
      <c r="E17" s="142">
        <f>SUM(E14:E16)</f>
        <v>1400.72</v>
      </c>
      <c r="F17" s="151"/>
    </row>
    <row r="18" spans="1:7" x14ac:dyDescent="0.35">
      <c r="A18" s="149"/>
      <c r="B18" s="150"/>
      <c r="C18" s="152"/>
      <c r="D18" s="152"/>
      <c r="E18" s="152"/>
      <c r="F18" s="151"/>
    </row>
    <row r="19" spans="1:7" x14ac:dyDescent="0.35">
      <c r="A19" s="133" t="s">
        <v>298</v>
      </c>
      <c r="C19" s="152"/>
      <c r="D19" s="152"/>
      <c r="E19" s="152"/>
      <c r="G19" s="139"/>
    </row>
    <row r="20" spans="1:7" x14ac:dyDescent="0.35">
      <c r="A20" s="136" t="s">
        <v>327</v>
      </c>
      <c r="B20" s="129" t="s">
        <v>328</v>
      </c>
      <c r="C20" s="131">
        <v>59.95</v>
      </c>
      <c r="D20" s="131">
        <v>11.99</v>
      </c>
      <c r="E20" s="131">
        <v>71.94</v>
      </c>
      <c r="F20" s="132" t="s">
        <v>242</v>
      </c>
      <c r="G20" s="139"/>
    </row>
    <row r="21" spans="1:7" x14ac:dyDescent="0.35">
      <c r="A21" s="136" t="s">
        <v>329</v>
      </c>
      <c r="B21" s="129" t="s">
        <v>330</v>
      </c>
      <c r="C21" s="131">
        <v>44.16</v>
      </c>
      <c r="D21" s="131">
        <v>8.83</v>
      </c>
      <c r="E21" s="131">
        <v>52.99</v>
      </c>
      <c r="F21" s="132" t="s">
        <v>242</v>
      </c>
      <c r="G21" s="139"/>
    </row>
    <row r="22" spans="1:7" s="149" customFormat="1" x14ac:dyDescent="0.35">
      <c r="A22" s="129"/>
      <c r="B22" s="129"/>
      <c r="C22" s="142">
        <f>SUM(C20:C21)</f>
        <v>104.11</v>
      </c>
      <c r="D22" s="142">
        <f>SUM(D20:D21)</f>
        <v>20.82</v>
      </c>
      <c r="E22" s="142">
        <f>SUM(E20:E21)</f>
        <v>124.93</v>
      </c>
      <c r="F22" s="132"/>
      <c r="G22" s="139"/>
    </row>
    <row r="23" spans="1:7" x14ac:dyDescent="0.35">
      <c r="C23" s="152"/>
      <c r="D23" s="152"/>
      <c r="E23" s="152"/>
    </row>
    <row r="24" spans="1:7" x14ac:dyDescent="0.35">
      <c r="C24" s="143"/>
      <c r="D24" s="143"/>
      <c r="E24" s="143"/>
    </row>
    <row r="25" spans="1:7" x14ac:dyDescent="0.35">
      <c r="A25" s="133" t="s">
        <v>304</v>
      </c>
    </row>
    <row r="26" spans="1:7" x14ac:dyDescent="0.35">
      <c r="A26" s="136" t="s">
        <v>331</v>
      </c>
      <c r="B26" s="129" t="s">
        <v>332</v>
      </c>
      <c r="C26" s="140">
        <v>170</v>
      </c>
      <c r="D26" s="140">
        <v>34</v>
      </c>
      <c r="E26" s="140">
        <v>204</v>
      </c>
      <c r="F26" s="132">
        <v>108910</v>
      </c>
    </row>
    <row r="27" spans="1:7" x14ac:dyDescent="0.35">
      <c r="A27" s="154"/>
      <c r="B27" s="149"/>
      <c r="C27" s="142">
        <f>SUM(C26:C26)</f>
        <v>170</v>
      </c>
      <c r="D27" s="142">
        <f>SUM(D26:D26)</f>
        <v>34</v>
      </c>
      <c r="E27" s="142">
        <f>SUM(E26:E26)</f>
        <v>204</v>
      </c>
    </row>
    <row r="28" spans="1:7" x14ac:dyDescent="0.35">
      <c r="A28" s="154"/>
      <c r="B28" s="149"/>
      <c r="C28" s="152"/>
      <c r="D28" s="152"/>
      <c r="E28" s="152"/>
    </row>
    <row r="29" spans="1:7" x14ac:dyDescent="0.35">
      <c r="A29" s="173" t="s">
        <v>333</v>
      </c>
      <c r="B29" s="148"/>
      <c r="C29" s="152"/>
      <c r="D29" s="152"/>
      <c r="E29" s="152"/>
    </row>
    <row r="30" spans="1:7" x14ac:dyDescent="0.35">
      <c r="A30" s="154" t="s">
        <v>334</v>
      </c>
      <c r="B30" s="148" t="s">
        <v>335</v>
      </c>
      <c r="C30" s="152">
        <v>25</v>
      </c>
      <c r="D30" s="152"/>
      <c r="E30" s="152">
        <v>25</v>
      </c>
      <c r="F30" s="132">
        <v>108883</v>
      </c>
    </row>
    <row r="31" spans="1:7" x14ac:dyDescent="0.35">
      <c r="A31" s="154" t="s">
        <v>334</v>
      </c>
      <c r="B31" s="148" t="s">
        <v>335</v>
      </c>
      <c r="C31" s="152">
        <v>50</v>
      </c>
      <c r="D31" s="152"/>
      <c r="E31" s="152">
        <v>50</v>
      </c>
      <c r="F31" s="132">
        <v>108884</v>
      </c>
    </row>
    <row r="32" spans="1:7" x14ac:dyDescent="0.35">
      <c r="A32" s="154" t="s">
        <v>334</v>
      </c>
      <c r="B32" s="148" t="s">
        <v>335</v>
      </c>
      <c r="C32" s="152">
        <v>100</v>
      </c>
      <c r="D32" s="152"/>
      <c r="E32" s="152">
        <v>100</v>
      </c>
      <c r="F32" s="132">
        <v>108881</v>
      </c>
    </row>
    <row r="33" spans="1:7" x14ac:dyDescent="0.35">
      <c r="A33" s="154" t="s">
        <v>336</v>
      </c>
      <c r="B33" s="148" t="s">
        <v>337</v>
      </c>
      <c r="C33" s="152">
        <v>27</v>
      </c>
      <c r="D33" s="152"/>
      <c r="E33" s="152">
        <v>27</v>
      </c>
      <c r="F33" s="132">
        <v>108911</v>
      </c>
    </row>
    <row r="34" spans="1:7" x14ac:dyDescent="0.35">
      <c r="A34" s="154"/>
      <c r="B34" s="149"/>
      <c r="C34" s="142">
        <f>SUM(C30:C33)</f>
        <v>202</v>
      </c>
      <c r="D34" s="142"/>
      <c r="E34" s="142">
        <f>SUM(E30:E33)</f>
        <v>202</v>
      </c>
      <c r="G34" s="139"/>
    </row>
    <row r="35" spans="1:7" x14ac:dyDescent="0.35">
      <c r="C35" s="166"/>
      <c r="D35" s="166"/>
      <c r="E35" s="166"/>
    </row>
    <row r="36" spans="1:7" x14ac:dyDescent="0.35">
      <c r="B36" s="167" t="s">
        <v>112</v>
      </c>
      <c r="C36" s="142">
        <f>C11+C17+C22+C27+C34</f>
        <v>1892.3799999999999</v>
      </c>
      <c r="D36" s="142">
        <f>D11+D17+D22+D27+D34</f>
        <v>308.06</v>
      </c>
      <c r="E36" s="142">
        <f>E11+E17+E22+E27+E34</f>
        <v>2200.44</v>
      </c>
      <c r="G36" s="139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workbookViewId="0">
      <selection activeCell="B16" sqref="B16"/>
    </sheetView>
  </sheetViews>
  <sheetFormatPr defaultRowHeight="16.149999999999999" x14ac:dyDescent="0.35"/>
  <cols>
    <col min="1" max="1" width="30.3984375" style="129" customWidth="1"/>
    <col min="2" max="2" width="35.59765625" style="129" bestFit="1" customWidth="1"/>
    <col min="3" max="3" width="13.296875" style="131" bestFit="1" customWidth="1"/>
    <col min="4" max="4" width="10.69921875" style="131" customWidth="1"/>
    <col min="5" max="5" width="12.59765625" style="131" customWidth="1"/>
    <col min="6" max="6" width="8.59765625" style="132" customWidth="1"/>
    <col min="7" max="7" width="17.296875" style="128" customWidth="1"/>
    <col min="8" max="8" width="3.09765625" style="129" customWidth="1"/>
    <col min="9" max="255" width="9.09765625" style="129"/>
    <col min="256" max="256" width="4.3984375" style="129" customWidth="1"/>
    <col min="257" max="257" width="30.3984375" style="129" customWidth="1"/>
    <col min="258" max="258" width="35.59765625" style="129" bestFit="1" customWidth="1"/>
    <col min="259" max="259" width="13.296875" style="129" bestFit="1" customWidth="1"/>
    <col min="260" max="260" width="10.69921875" style="129" customWidth="1"/>
    <col min="261" max="261" width="12.59765625" style="129" customWidth="1"/>
    <col min="262" max="262" width="8.59765625" style="129" customWidth="1"/>
    <col min="263" max="263" width="17.296875" style="129" customWidth="1"/>
    <col min="264" max="264" width="3.09765625" style="129" customWidth="1"/>
    <col min="265" max="511" width="9.09765625" style="129"/>
    <col min="512" max="512" width="4.3984375" style="129" customWidth="1"/>
    <col min="513" max="513" width="30.3984375" style="129" customWidth="1"/>
    <col min="514" max="514" width="35.59765625" style="129" bestFit="1" customWidth="1"/>
    <col min="515" max="515" width="13.296875" style="129" bestFit="1" customWidth="1"/>
    <col min="516" max="516" width="10.69921875" style="129" customWidth="1"/>
    <col min="517" max="517" width="12.59765625" style="129" customWidth="1"/>
    <col min="518" max="518" width="8.59765625" style="129" customWidth="1"/>
    <col min="519" max="519" width="17.296875" style="129" customWidth="1"/>
    <col min="520" max="520" width="3.09765625" style="129" customWidth="1"/>
    <col min="521" max="767" width="9.09765625" style="129"/>
    <col min="768" max="768" width="4.3984375" style="129" customWidth="1"/>
    <col min="769" max="769" width="30.3984375" style="129" customWidth="1"/>
    <col min="770" max="770" width="35.59765625" style="129" bestFit="1" customWidth="1"/>
    <col min="771" max="771" width="13.296875" style="129" bestFit="1" customWidth="1"/>
    <col min="772" max="772" width="10.69921875" style="129" customWidth="1"/>
    <col min="773" max="773" width="12.59765625" style="129" customWidth="1"/>
    <col min="774" max="774" width="8.59765625" style="129" customWidth="1"/>
    <col min="775" max="775" width="17.296875" style="129" customWidth="1"/>
    <col min="776" max="776" width="3.09765625" style="129" customWidth="1"/>
    <col min="777" max="1023" width="9.09765625" style="129"/>
    <col min="1024" max="1024" width="4.3984375" style="129" customWidth="1"/>
    <col min="1025" max="1025" width="30.3984375" style="129" customWidth="1"/>
    <col min="1026" max="1026" width="35.59765625" style="129" bestFit="1" customWidth="1"/>
    <col min="1027" max="1027" width="13.296875" style="129" bestFit="1" customWidth="1"/>
    <col min="1028" max="1028" width="10.69921875" style="129" customWidth="1"/>
    <col min="1029" max="1029" width="12.59765625" style="129" customWidth="1"/>
    <col min="1030" max="1030" width="8.59765625" style="129" customWidth="1"/>
    <col min="1031" max="1031" width="17.296875" style="129" customWidth="1"/>
    <col min="1032" max="1032" width="3.09765625" style="129" customWidth="1"/>
    <col min="1033" max="1279" width="9.09765625" style="129"/>
    <col min="1280" max="1280" width="4.3984375" style="129" customWidth="1"/>
    <col min="1281" max="1281" width="30.3984375" style="129" customWidth="1"/>
    <col min="1282" max="1282" width="35.59765625" style="129" bestFit="1" customWidth="1"/>
    <col min="1283" max="1283" width="13.296875" style="129" bestFit="1" customWidth="1"/>
    <col min="1284" max="1284" width="10.69921875" style="129" customWidth="1"/>
    <col min="1285" max="1285" width="12.59765625" style="129" customWidth="1"/>
    <col min="1286" max="1286" width="8.59765625" style="129" customWidth="1"/>
    <col min="1287" max="1287" width="17.296875" style="129" customWidth="1"/>
    <col min="1288" max="1288" width="3.09765625" style="129" customWidth="1"/>
    <col min="1289" max="1535" width="9.09765625" style="129"/>
    <col min="1536" max="1536" width="4.3984375" style="129" customWidth="1"/>
    <col min="1537" max="1537" width="30.3984375" style="129" customWidth="1"/>
    <col min="1538" max="1538" width="35.59765625" style="129" bestFit="1" customWidth="1"/>
    <col min="1539" max="1539" width="13.296875" style="129" bestFit="1" customWidth="1"/>
    <col min="1540" max="1540" width="10.69921875" style="129" customWidth="1"/>
    <col min="1541" max="1541" width="12.59765625" style="129" customWidth="1"/>
    <col min="1542" max="1542" width="8.59765625" style="129" customWidth="1"/>
    <col min="1543" max="1543" width="17.296875" style="129" customWidth="1"/>
    <col min="1544" max="1544" width="3.09765625" style="129" customWidth="1"/>
    <col min="1545" max="1791" width="9.09765625" style="129"/>
    <col min="1792" max="1792" width="4.3984375" style="129" customWidth="1"/>
    <col min="1793" max="1793" width="30.3984375" style="129" customWidth="1"/>
    <col min="1794" max="1794" width="35.59765625" style="129" bestFit="1" customWidth="1"/>
    <col min="1795" max="1795" width="13.296875" style="129" bestFit="1" customWidth="1"/>
    <col min="1796" max="1796" width="10.69921875" style="129" customWidth="1"/>
    <col min="1797" max="1797" width="12.59765625" style="129" customWidth="1"/>
    <col min="1798" max="1798" width="8.59765625" style="129" customWidth="1"/>
    <col min="1799" max="1799" width="17.296875" style="129" customWidth="1"/>
    <col min="1800" max="1800" width="3.09765625" style="129" customWidth="1"/>
    <col min="1801" max="2047" width="9.09765625" style="129"/>
    <col min="2048" max="2048" width="4.3984375" style="129" customWidth="1"/>
    <col min="2049" max="2049" width="30.3984375" style="129" customWidth="1"/>
    <col min="2050" max="2050" width="35.59765625" style="129" bestFit="1" customWidth="1"/>
    <col min="2051" max="2051" width="13.296875" style="129" bestFit="1" customWidth="1"/>
    <col min="2052" max="2052" width="10.69921875" style="129" customWidth="1"/>
    <col min="2053" max="2053" width="12.59765625" style="129" customWidth="1"/>
    <col min="2054" max="2054" width="8.59765625" style="129" customWidth="1"/>
    <col min="2055" max="2055" width="17.296875" style="129" customWidth="1"/>
    <col min="2056" max="2056" width="3.09765625" style="129" customWidth="1"/>
    <col min="2057" max="2303" width="9.09765625" style="129"/>
    <col min="2304" max="2304" width="4.3984375" style="129" customWidth="1"/>
    <col min="2305" max="2305" width="30.3984375" style="129" customWidth="1"/>
    <col min="2306" max="2306" width="35.59765625" style="129" bestFit="1" customWidth="1"/>
    <col min="2307" max="2307" width="13.296875" style="129" bestFit="1" customWidth="1"/>
    <col min="2308" max="2308" width="10.69921875" style="129" customWidth="1"/>
    <col min="2309" max="2309" width="12.59765625" style="129" customWidth="1"/>
    <col min="2310" max="2310" width="8.59765625" style="129" customWidth="1"/>
    <col min="2311" max="2311" width="17.296875" style="129" customWidth="1"/>
    <col min="2312" max="2312" width="3.09765625" style="129" customWidth="1"/>
    <col min="2313" max="2559" width="9.09765625" style="129"/>
    <col min="2560" max="2560" width="4.3984375" style="129" customWidth="1"/>
    <col min="2561" max="2561" width="30.3984375" style="129" customWidth="1"/>
    <col min="2562" max="2562" width="35.59765625" style="129" bestFit="1" customWidth="1"/>
    <col min="2563" max="2563" width="13.296875" style="129" bestFit="1" customWidth="1"/>
    <col min="2564" max="2564" width="10.69921875" style="129" customWidth="1"/>
    <col min="2565" max="2565" width="12.59765625" style="129" customWidth="1"/>
    <col min="2566" max="2566" width="8.59765625" style="129" customWidth="1"/>
    <col min="2567" max="2567" width="17.296875" style="129" customWidth="1"/>
    <col min="2568" max="2568" width="3.09765625" style="129" customWidth="1"/>
    <col min="2569" max="2815" width="9.09765625" style="129"/>
    <col min="2816" max="2816" width="4.3984375" style="129" customWidth="1"/>
    <col min="2817" max="2817" width="30.3984375" style="129" customWidth="1"/>
    <col min="2818" max="2818" width="35.59765625" style="129" bestFit="1" customWidth="1"/>
    <col min="2819" max="2819" width="13.296875" style="129" bestFit="1" customWidth="1"/>
    <col min="2820" max="2820" width="10.69921875" style="129" customWidth="1"/>
    <col min="2821" max="2821" width="12.59765625" style="129" customWidth="1"/>
    <col min="2822" max="2822" width="8.59765625" style="129" customWidth="1"/>
    <col min="2823" max="2823" width="17.296875" style="129" customWidth="1"/>
    <col min="2824" max="2824" width="3.09765625" style="129" customWidth="1"/>
    <col min="2825" max="3071" width="9.09765625" style="129"/>
    <col min="3072" max="3072" width="4.3984375" style="129" customWidth="1"/>
    <col min="3073" max="3073" width="30.3984375" style="129" customWidth="1"/>
    <col min="3074" max="3074" width="35.59765625" style="129" bestFit="1" customWidth="1"/>
    <col min="3075" max="3075" width="13.296875" style="129" bestFit="1" customWidth="1"/>
    <col min="3076" max="3076" width="10.69921875" style="129" customWidth="1"/>
    <col min="3077" max="3077" width="12.59765625" style="129" customWidth="1"/>
    <col min="3078" max="3078" width="8.59765625" style="129" customWidth="1"/>
    <col min="3079" max="3079" width="17.296875" style="129" customWidth="1"/>
    <col min="3080" max="3080" width="3.09765625" style="129" customWidth="1"/>
    <col min="3081" max="3327" width="9.09765625" style="129"/>
    <col min="3328" max="3328" width="4.3984375" style="129" customWidth="1"/>
    <col min="3329" max="3329" width="30.3984375" style="129" customWidth="1"/>
    <col min="3330" max="3330" width="35.59765625" style="129" bestFit="1" customWidth="1"/>
    <col min="3331" max="3331" width="13.296875" style="129" bestFit="1" customWidth="1"/>
    <col min="3332" max="3332" width="10.69921875" style="129" customWidth="1"/>
    <col min="3333" max="3333" width="12.59765625" style="129" customWidth="1"/>
    <col min="3334" max="3334" width="8.59765625" style="129" customWidth="1"/>
    <col min="3335" max="3335" width="17.296875" style="129" customWidth="1"/>
    <col min="3336" max="3336" width="3.09765625" style="129" customWidth="1"/>
    <col min="3337" max="3583" width="9.09765625" style="129"/>
    <col min="3584" max="3584" width="4.3984375" style="129" customWidth="1"/>
    <col min="3585" max="3585" width="30.3984375" style="129" customWidth="1"/>
    <col min="3586" max="3586" width="35.59765625" style="129" bestFit="1" customWidth="1"/>
    <col min="3587" max="3587" width="13.296875" style="129" bestFit="1" customWidth="1"/>
    <col min="3588" max="3588" width="10.69921875" style="129" customWidth="1"/>
    <col min="3589" max="3589" width="12.59765625" style="129" customWidth="1"/>
    <col min="3590" max="3590" width="8.59765625" style="129" customWidth="1"/>
    <col min="3591" max="3591" width="17.296875" style="129" customWidth="1"/>
    <col min="3592" max="3592" width="3.09765625" style="129" customWidth="1"/>
    <col min="3593" max="3839" width="9.09765625" style="129"/>
    <col min="3840" max="3840" width="4.3984375" style="129" customWidth="1"/>
    <col min="3841" max="3841" width="30.3984375" style="129" customWidth="1"/>
    <col min="3842" max="3842" width="35.59765625" style="129" bestFit="1" customWidth="1"/>
    <col min="3843" max="3843" width="13.296875" style="129" bestFit="1" customWidth="1"/>
    <col min="3844" max="3844" width="10.69921875" style="129" customWidth="1"/>
    <col min="3845" max="3845" width="12.59765625" style="129" customWidth="1"/>
    <col min="3846" max="3846" width="8.59765625" style="129" customWidth="1"/>
    <col min="3847" max="3847" width="17.296875" style="129" customWidth="1"/>
    <col min="3848" max="3848" width="3.09765625" style="129" customWidth="1"/>
    <col min="3849" max="4095" width="9.09765625" style="129"/>
    <col min="4096" max="4096" width="4.3984375" style="129" customWidth="1"/>
    <col min="4097" max="4097" width="30.3984375" style="129" customWidth="1"/>
    <col min="4098" max="4098" width="35.59765625" style="129" bestFit="1" customWidth="1"/>
    <col min="4099" max="4099" width="13.296875" style="129" bestFit="1" customWidth="1"/>
    <col min="4100" max="4100" width="10.69921875" style="129" customWidth="1"/>
    <col min="4101" max="4101" width="12.59765625" style="129" customWidth="1"/>
    <col min="4102" max="4102" width="8.59765625" style="129" customWidth="1"/>
    <col min="4103" max="4103" width="17.296875" style="129" customWidth="1"/>
    <col min="4104" max="4104" width="3.09765625" style="129" customWidth="1"/>
    <col min="4105" max="4351" width="9.09765625" style="129"/>
    <col min="4352" max="4352" width="4.3984375" style="129" customWidth="1"/>
    <col min="4353" max="4353" width="30.3984375" style="129" customWidth="1"/>
    <col min="4354" max="4354" width="35.59765625" style="129" bestFit="1" customWidth="1"/>
    <col min="4355" max="4355" width="13.296875" style="129" bestFit="1" customWidth="1"/>
    <col min="4356" max="4356" width="10.69921875" style="129" customWidth="1"/>
    <col min="4357" max="4357" width="12.59765625" style="129" customWidth="1"/>
    <col min="4358" max="4358" width="8.59765625" style="129" customWidth="1"/>
    <col min="4359" max="4359" width="17.296875" style="129" customWidth="1"/>
    <col min="4360" max="4360" width="3.09765625" style="129" customWidth="1"/>
    <col min="4361" max="4607" width="9.09765625" style="129"/>
    <col min="4608" max="4608" width="4.3984375" style="129" customWidth="1"/>
    <col min="4609" max="4609" width="30.3984375" style="129" customWidth="1"/>
    <col min="4610" max="4610" width="35.59765625" style="129" bestFit="1" customWidth="1"/>
    <col min="4611" max="4611" width="13.296875" style="129" bestFit="1" customWidth="1"/>
    <col min="4612" max="4612" width="10.69921875" style="129" customWidth="1"/>
    <col min="4613" max="4613" width="12.59765625" style="129" customWidth="1"/>
    <col min="4614" max="4614" width="8.59765625" style="129" customWidth="1"/>
    <col min="4615" max="4615" width="17.296875" style="129" customWidth="1"/>
    <col min="4616" max="4616" width="3.09765625" style="129" customWidth="1"/>
    <col min="4617" max="4863" width="9.09765625" style="129"/>
    <col min="4864" max="4864" width="4.3984375" style="129" customWidth="1"/>
    <col min="4865" max="4865" width="30.3984375" style="129" customWidth="1"/>
    <col min="4866" max="4866" width="35.59765625" style="129" bestFit="1" customWidth="1"/>
    <col min="4867" max="4867" width="13.296875" style="129" bestFit="1" customWidth="1"/>
    <col min="4868" max="4868" width="10.69921875" style="129" customWidth="1"/>
    <col min="4869" max="4869" width="12.59765625" style="129" customWidth="1"/>
    <col min="4870" max="4870" width="8.59765625" style="129" customWidth="1"/>
    <col min="4871" max="4871" width="17.296875" style="129" customWidth="1"/>
    <col min="4872" max="4872" width="3.09765625" style="129" customWidth="1"/>
    <col min="4873" max="5119" width="9.09765625" style="129"/>
    <col min="5120" max="5120" width="4.3984375" style="129" customWidth="1"/>
    <col min="5121" max="5121" width="30.3984375" style="129" customWidth="1"/>
    <col min="5122" max="5122" width="35.59765625" style="129" bestFit="1" customWidth="1"/>
    <col min="5123" max="5123" width="13.296875" style="129" bestFit="1" customWidth="1"/>
    <col min="5124" max="5124" width="10.69921875" style="129" customWidth="1"/>
    <col min="5125" max="5125" width="12.59765625" style="129" customWidth="1"/>
    <col min="5126" max="5126" width="8.59765625" style="129" customWidth="1"/>
    <col min="5127" max="5127" width="17.296875" style="129" customWidth="1"/>
    <col min="5128" max="5128" width="3.09765625" style="129" customWidth="1"/>
    <col min="5129" max="5375" width="9.09765625" style="129"/>
    <col min="5376" max="5376" width="4.3984375" style="129" customWidth="1"/>
    <col min="5377" max="5377" width="30.3984375" style="129" customWidth="1"/>
    <col min="5378" max="5378" width="35.59765625" style="129" bestFit="1" customWidth="1"/>
    <col min="5379" max="5379" width="13.296875" style="129" bestFit="1" customWidth="1"/>
    <col min="5380" max="5380" width="10.69921875" style="129" customWidth="1"/>
    <col min="5381" max="5381" width="12.59765625" style="129" customWidth="1"/>
    <col min="5382" max="5382" width="8.59765625" style="129" customWidth="1"/>
    <col min="5383" max="5383" width="17.296875" style="129" customWidth="1"/>
    <col min="5384" max="5384" width="3.09765625" style="129" customWidth="1"/>
    <col min="5385" max="5631" width="9.09765625" style="129"/>
    <col min="5632" max="5632" width="4.3984375" style="129" customWidth="1"/>
    <col min="5633" max="5633" width="30.3984375" style="129" customWidth="1"/>
    <col min="5634" max="5634" width="35.59765625" style="129" bestFit="1" customWidth="1"/>
    <col min="5635" max="5635" width="13.296875" style="129" bestFit="1" customWidth="1"/>
    <col min="5636" max="5636" width="10.69921875" style="129" customWidth="1"/>
    <col min="5637" max="5637" width="12.59765625" style="129" customWidth="1"/>
    <col min="5638" max="5638" width="8.59765625" style="129" customWidth="1"/>
    <col min="5639" max="5639" width="17.296875" style="129" customWidth="1"/>
    <col min="5640" max="5640" width="3.09765625" style="129" customWidth="1"/>
    <col min="5641" max="5887" width="9.09765625" style="129"/>
    <col min="5888" max="5888" width="4.3984375" style="129" customWidth="1"/>
    <col min="5889" max="5889" width="30.3984375" style="129" customWidth="1"/>
    <col min="5890" max="5890" width="35.59765625" style="129" bestFit="1" customWidth="1"/>
    <col min="5891" max="5891" width="13.296875" style="129" bestFit="1" customWidth="1"/>
    <col min="5892" max="5892" width="10.69921875" style="129" customWidth="1"/>
    <col min="5893" max="5893" width="12.59765625" style="129" customWidth="1"/>
    <col min="5894" max="5894" width="8.59765625" style="129" customWidth="1"/>
    <col min="5895" max="5895" width="17.296875" style="129" customWidth="1"/>
    <col min="5896" max="5896" width="3.09765625" style="129" customWidth="1"/>
    <col min="5897" max="6143" width="9.09765625" style="129"/>
    <col min="6144" max="6144" width="4.3984375" style="129" customWidth="1"/>
    <col min="6145" max="6145" width="30.3984375" style="129" customWidth="1"/>
    <col min="6146" max="6146" width="35.59765625" style="129" bestFit="1" customWidth="1"/>
    <col min="6147" max="6147" width="13.296875" style="129" bestFit="1" customWidth="1"/>
    <col min="6148" max="6148" width="10.69921875" style="129" customWidth="1"/>
    <col min="6149" max="6149" width="12.59765625" style="129" customWidth="1"/>
    <col min="6150" max="6150" width="8.59765625" style="129" customWidth="1"/>
    <col min="6151" max="6151" width="17.296875" style="129" customWidth="1"/>
    <col min="6152" max="6152" width="3.09765625" style="129" customWidth="1"/>
    <col min="6153" max="6399" width="9.09765625" style="129"/>
    <col min="6400" max="6400" width="4.3984375" style="129" customWidth="1"/>
    <col min="6401" max="6401" width="30.3984375" style="129" customWidth="1"/>
    <col min="6402" max="6402" width="35.59765625" style="129" bestFit="1" customWidth="1"/>
    <col min="6403" max="6403" width="13.296875" style="129" bestFit="1" customWidth="1"/>
    <col min="6404" max="6404" width="10.69921875" style="129" customWidth="1"/>
    <col min="6405" max="6405" width="12.59765625" style="129" customWidth="1"/>
    <col min="6406" max="6406" width="8.59765625" style="129" customWidth="1"/>
    <col min="6407" max="6407" width="17.296875" style="129" customWidth="1"/>
    <col min="6408" max="6408" width="3.09765625" style="129" customWidth="1"/>
    <col min="6409" max="6655" width="9.09765625" style="129"/>
    <col min="6656" max="6656" width="4.3984375" style="129" customWidth="1"/>
    <col min="6657" max="6657" width="30.3984375" style="129" customWidth="1"/>
    <col min="6658" max="6658" width="35.59765625" style="129" bestFit="1" customWidth="1"/>
    <col min="6659" max="6659" width="13.296875" style="129" bestFit="1" customWidth="1"/>
    <col min="6660" max="6660" width="10.69921875" style="129" customWidth="1"/>
    <col min="6661" max="6661" width="12.59765625" style="129" customWidth="1"/>
    <col min="6662" max="6662" width="8.59765625" style="129" customWidth="1"/>
    <col min="6663" max="6663" width="17.296875" style="129" customWidth="1"/>
    <col min="6664" max="6664" width="3.09765625" style="129" customWidth="1"/>
    <col min="6665" max="6911" width="9.09765625" style="129"/>
    <col min="6912" max="6912" width="4.3984375" style="129" customWidth="1"/>
    <col min="6913" max="6913" width="30.3984375" style="129" customWidth="1"/>
    <col min="6914" max="6914" width="35.59765625" style="129" bestFit="1" customWidth="1"/>
    <col min="6915" max="6915" width="13.296875" style="129" bestFit="1" customWidth="1"/>
    <col min="6916" max="6916" width="10.69921875" style="129" customWidth="1"/>
    <col min="6917" max="6917" width="12.59765625" style="129" customWidth="1"/>
    <col min="6918" max="6918" width="8.59765625" style="129" customWidth="1"/>
    <col min="6919" max="6919" width="17.296875" style="129" customWidth="1"/>
    <col min="6920" max="6920" width="3.09765625" style="129" customWidth="1"/>
    <col min="6921" max="7167" width="9.09765625" style="129"/>
    <col min="7168" max="7168" width="4.3984375" style="129" customWidth="1"/>
    <col min="7169" max="7169" width="30.3984375" style="129" customWidth="1"/>
    <col min="7170" max="7170" width="35.59765625" style="129" bestFit="1" customWidth="1"/>
    <col min="7171" max="7171" width="13.296875" style="129" bestFit="1" customWidth="1"/>
    <col min="7172" max="7172" width="10.69921875" style="129" customWidth="1"/>
    <col min="7173" max="7173" width="12.59765625" style="129" customWidth="1"/>
    <col min="7174" max="7174" width="8.59765625" style="129" customWidth="1"/>
    <col min="7175" max="7175" width="17.296875" style="129" customWidth="1"/>
    <col min="7176" max="7176" width="3.09765625" style="129" customWidth="1"/>
    <col min="7177" max="7423" width="9.09765625" style="129"/>
    <col min="7424" max="7424" width="4.3984375" style="129" customWidth="1"/>
    <col min="7425" max="7425" width="30.3984375" style="129" customWidth="1"/>
    <col min="7426" max="7426" width="35.59765625" style="129" bestFit="1" customWidth="1"/>
    <col min="7427" max="7427" width="13.296875" style="129" bestFit="1" customWidth="1"/>
    <col min="7428" max="7428" width="10.69921875" style="129" customWidth="1"/>
    <col min="7429" max="7429" width="12.59765625" style="129" customWidth="1"/>
    <col min="7430" max="7430" width="8.59765625" style="129" customWidth="1"/>
    <col min="7431" max="7431" width="17.296875" style="129" customWidth="1"/>
    <col min="7432" max="7432" width="3.09765625" style="129" customWidth="1"/>
    <col min="7433" max="7679" width="9.09765625" style="129"/>
    <col min="7680" max="7680" width="4.3984375" style="129" customWidth="1"/>
    <col min="7681" max="7681" width="30.3984375" style="129" customWidth="1"/>
    <col min="7682" max="7682" width="35.59765625" style="129" bestFit="1" customWidth="1"/>
    <col min="7683" max="7683" width="13.296875" style="129" bestFit="1" customWidth="1"/>
    <col min="7684" max="7684" width="10.69921875" style="129" customWidth="1"/>
    <col min="7685" max="7685" width="12.59765625" style="129" customWidth="1"/>
    <col min="7686" max="7686" width="8.59765625" style="129" customWidth="1"/>
    <col min="7687" max="7687" width="17.296875" style="129" customWidth="1"/>
    <col min="7688" max="7688" width="3.09765625" style="129" customWidth="1"/>
    <col min="7689" max="7935" width="9.09765625" style="129"/>
    <col min="7936" max="7936" width="4.3984375" style="129" customWidth="1"/>
    <col min="7937" max="7937" width="30.3984375" style="129" customWidth="1"/>
    <col min="7938" max="7938" width="35.59765625" style="129" bestFit="1" customWidth="1"/>
    <col min="7939" max="7939" width="13.296875" style="129" bestFit="1" customWidth="1"/>
    <col min="7940" max="7940" width="10.69921875" style="129" customWidth="1"/>
    <col min="7941" max="7941" width="12.59765625" style="129" customWidth="1"/>
    <col min="7942" max="7942" width="8.59765625" style="129" customWidth="1"/>
    <col min="7943" max="7943" width="17.296875" style="129" customWidth="1"/>
    <col min="7944" max="7944" width="3.09765625" style="129" customWidth="1"/>
    <col min="7945" max="8191" width="9.09765625" style="129"/>
    <col min="8192" max="8192" width="4.3984375" style="129" customWidth="1"/>
    <col min="8193" max="8193" width="30.3984375" style="129" customWidth="1"/>
    <col min="8194" max="8194" width="35.59765625" style="129" bestFit="1" customWidth="1"/>
    <col min="8195" max="8195" width="13.296875" style="129" bestFit="1" customWidth="1"/>
    <col min="8196" max="8196" width="10.69921875" style="129" customWidth="1"/>
    <col min="8197" max="8197" width="12.59765625" style="129" customWidth="1"/>
    <col min="8198" max="8198" width="8.59765625" style="129" customWidth="1"/>
    <col min="8199" max="8199" width="17.296875" style="129" customWidth="1"/>
    <col min="8200" max="8200" width="3.09765625" style="129" customWidth="1"/>
    <col min="8201" max="8447" width="9.09765625" style="129"/>
    <col min="8448" max="8448" width="4.3984375" style="129" customWidth="1"/>
    <col min="8449" max="8449" width="30.3984375" style="129" customWidth="1"/>
    <col min="8450" max="8450" width="35.59765625" style="129" bestFit="1" customWidth="1"/>
    <col min="8451" max="8451" width="13.296875" style="129" bestFit="1" customWidth="1"/>
    <col min="8452" max="8452" width="10.69921875" style="129" customWidth="1"/>
    <col min="8453" max="8453" width="12.59765625" style="129" customWidth="1"/>
    <col min="8454" max="8454" width="8.59765625" style="129" customWidth="1"/>
    <col min="8455" max="8455" width="17.296875" style="129" customWidth="1"/>
    <col min="8456" max="8456" width="3.09765625" style="129" customWidth="1"/>
    <col min="8457" max="8703" width="9.09765625" style="129"/>
    <col min="8704" max="8704" width="4.3984375" style="129" customWidth="1"/>
    <col min="8705" max="8705" width="30.3984375" style="129" customWidth="1"/>
    <col min="8706" max="8706" width="35.59765625" style="129" bestFit="1" customWidth="1"/>
    <col min="8707" max="8707" width="13.296875" style="129" bestFit="1" customWidth="1"/>
    <col min="8708" max="8708" width="10.69921875" style="129" customWidth="1"/>
    <col min="8709" max="8709" width="12.59765625" style="129" customWidth="1"/>
    <col min="8710" max="8710" width="8.59765625" style="129" customWidth="1"/>
    <col min="8711" max="8711" width="17.296875" style="129" customWidth="1"/>
    <col min="8712" max="8712" width="3.09765625" style="129" customWidth="1"/>
    <col min="8713" max="8959" width="9.09765625" style="129"/>
    <col min="8960" max="8960" width="4.3984375" style="129" customWidth="1"/>
    <col min="8961" max="8961" width="30.3984375" style="129" customWidth="1"/>
    <col min="8962" max="8962" width="35.59765625" style="129" bestFit="1" customWidth="1"/>
    <col min="8963" max="8963" width="13.296875" style="129" bestFit="1" customWidth="1"/>
    <col min="8964" max="8964" width="10.69921875" style="129" customWidth="1"/>
    <col min="8965" max="8965" width="12.59765625" style="129" customWidth="1"/>
    <col min="8966" max="8966" width="8.59765625" style="129" customWidth="1"/>
    <col min="8967" max="8967" width="17.296875" style="129" customWidth="1"/>
    <col min="8968" max="8968" width="3.09765625" style="129" customWidth="1"/>
    <col min="8969" max="9215" width="9.09765625" style="129"/>
    <col min="9216" max="9216" width="4.3984375" style="129" customWidth="1"/>
    <col min="9217" max="9217" width="30.3984375" style="129" customWidth="1"/>
    <col min="9218" max="9218" width="35.59765625" style="129" bestFit="1" customWidth="1"/>
    <col min="9219" max="9219" width="13.296875" style="129" bestFit="1" customWidth="1"/>
    <col min="9220" max="9220" width="10.69921875" style="129" customWidth="1"/>
    <col min="9221" max="9221" width="12.59765625" style="129" customWidth="1"/>
    <col min="9222" max="9222" width="8.59765625" style="129" customWidth="1"/>
    <col min="9223" max="9223" width="17.296875" style="129" customWidth="1"/>
    <col min="9224" max="9224" width="3.09765625" style="129" customWidth="1"/>
    <col min="9225" max="9471" width="9.09765625" style="129"/>
    <col min="9472" max="9472" width="4.3984375" style="129" customWidth="1"/>
    <col min="9473" max="9473" width="30.3984375" style="129" customWidth="1"/>
    <col min="9474" max="9474" width="35.59765625" style="129" bestFit="1" customWidth="1"/>
    <col min="9475" max="9475" width="13.296875" style="129" bestFit="1" customWidth="1"/>
    <col min="9476" max="9476" width="10.69921875" style="129" customWidth="1"/>
    <col min="9477" max="9477" width="12.59765625" style="129" customWidth="1"/>
    <col min="9478" max="9478" width="8.59765625" style="129" customWidth="1"/>
    <col min="9479" max="9479" width="17.296875" style="129" customWidth="1"/>
    <col min="9480" max="9480" width="3.09765625" style="129" customWidth="1"/>
    <col min="9481" max="9727" width="9.09765625" style="129"/>
    <col min="9728" max="9728" width="4.3984375" style="129" customWidth="1"/>
    <col min="9729" max="9729" width="30.3984375" style="129" customWidth="1"/>
    <col min="9730" max="9730" width="35.59765625" style="129" bestFit="1" customWidth="1"/>
    <col min="9731" max="9731" width="13.296875" style="129" bestFit="1" customWidth="1"/>
    <col min="9732" max="9732" width="10.69921875" style="129" customWidth="1"/>
    <col min="9733" max="9733" width="12.59765625" style="129" customWidth="1"/>
    <col min="9734" max="9734" width="8.59765625" style="129" customWidth="1"/>
    <col min="9735" max="9735" width="17.296875" style="129" customWidth="1"/>
    <col min="9736" max="9736" width="3.09765625" style="129" customWidth="1"/>
    <col min="9737" max="9983" width="9.09765625" style="129"/>
    <col min="9984" max="9984" width="4.3984375" style="129" customWidth="1"/>
    <col min="9985" max="9985" width="30.3984375" style="129" customWidth="1"/>
    <col min="9986" max="9986" width="35.59765625" style="129" bestFit="1" customWidth="1"/>
    <col min="9987" max="9987" width="13.296875" style="129" bestFit="1" customWidth="1"/>
    <col min="9988" max="9988" width="10.69921875" style="129" customWidth="1"/>
    <col min="9989" max="9989" width="12.59765625" style="129" customWidth="1"/>
    <col min="9990" max="9990" width="8.59765625" style="129" customWidth="1"/>
    <col min="9991" max="9991" width="17.296875" style="129" customWidth="1"/>
    <col min="9992" max="9992" width="3.09765625" style="129" customWidth="1"/>
    <col min="9993" max="10239" width="9.09765625" style="129"/>
    <col min="10240" max="10240" width="4.3984375" style="129" customWidth="1"/>
    <col min="10241" max="10241" width="30.3984375" style="129" customWidth="1"/>
    <col min="10242" max="10242" width="35.59765625" style="129" bestFit="1" customWidth="1"/>
    <col min="10243" max="10243" width="13.296875" style="129" bestFit="1" customWidth="1"/>
    <col min="10244" max="10244" width="10.69921875" style="129" customWidth="1"/>
    <col min="10245" max="10245" width="12.59765625" style="129" customWidth="1"/>
    <col min="10246" max="10246" width="8.59765625" style="129" customWidth="1"/>
    <col min="10247" max="10247" width="17.296875" style="129" customWidth="1"/>
    <col min="10248" max="10248" width="3.09765625" style="129" customWidth="1"/>
    <col min="10249" max="10495" width="9.09765625" style="129"/>
    <col min="10496" max="10496" width="4.3984375" style="129" customWidth="1"/>
    <col min="10497" max="10497" width="30.3984375" style="129" customWidth="1"/>
    <col min="10498" max="10498" width="35.59765625" style="129" bestFit="1" customWidth="1"/>
    <col min="10499" max="10499" width="13.296875" style="129" bestFit="1" customWidth="1"/>
    <col min="10500" max="10500" width="10.69921875" style="129" customWidth="1"/>
    <col min="10501" max="10501" width="12.59765625" style="129" customWidth="1"/>
    <col min="10502" max="10502" width="8.59765625" style="129" customWidth="1"/>
    <col min="10503" max="10503" width="17.296875" style="129" customWidth="1"/>
    <col min="10504" max="10504" width="3.09765625" style="129" customWidth="1"/>
    <col min="10505" max="10751" width="9.09765625" style="129"/>
    <col min="10752" max="10752" width="4.3984375" style="129" customWidth="1"/>
    <col min="10753" max="10753" width="30.3984375" style="129" customWidth="1"/>
    <col min="10754" max="10754" width="35.59765625" style="129" bestFit="1" customWidth="1"/>
    <col min="10755" max="10755" width="13.296875" style="129" bestFit="1" customWidth="1"/>
    <col min="10756" max="10756" width="10.69921875" style="129" customWidth="1"/>
    <col min="10757" max="10757" width="12.59765625" style="129" customWidth="1"/>
    <col min="10758" max="10758" width="8.59765625" style="129" customWidth="1"/>
    <col min="10759" max="10759" width="17.296875" style="129" customWidth="1"/>
    <col min="10760" max="10760" width="3.09765625" style="129" customWidth="1"/>
    <col min="10761" max="11007" width="9.09765625" style="129"/>
    <col min="11008" max="11008" width="4.3984375" style="129" customWidth="1"/>
    <col min="11009" max="11009" width="30.3984375" style="129" customWidth="1"/>
    <col min="11010" max="11010" width="35.59765625" style="129" bestFit="1" customWidth="1"/>
    <col min="11011" max="11011" width="13.296875" style="129" bestFit="1" customWidth="1"/>
    <col min="11012" max="11012" width="10.69921875" style="129" customWidth="1"/>
    <col min="11013" max="11013" width="12.59765625" style="129" customWidth="1"/>
    <col min="11014" max="11014" width="8.59765625" style="129" customWidth="1"/>
    <col min="11015" max="11015" width="17.296875" style="129" customWidth="1"/>
    <col min="11016" max="11016" width="3.09765625" style="129" customWidth="1"/>
    <col min="11017" max="11263" width="9.09765625" style="129"/>
    <col min="11264" max="11264" width="4.3984375" style="129" customWidth="1"/>
    <col min="11265" max="11265" width="30.3984375" style="129" customWidth="1"/>
    <col min="11266" max="11266" width="35.59765625" style="129" bestFit="1" customWidth="1"/>
    <col min="11267" max="11267" width="13.296875" style="129" bestFit="1" customWidth="1"/>
    <col min="11268" max="11268" width="10.69921875" style="129" customWidth="1"/>
    <col min="11269" max="11269" width="12.59765625" style="129" customWidth="1"/>
    <col min="11270" max="11270" width="8.59765625" style="129" customWidth="1"/>
    <col min="11271" max="11271" width="17.296875" style="129" customWidth="1"/>
    <col min="11272" max="11272" width="3.09765625" style="129" customWidth="1"/>
    <col min="11273" max="11519" width="9.09765625" style="129"/>
    <col min="11520" max="11520" width="4.3984375" style="129" customWidth="1"/>
    <col min="11521" max="11521" width="30.3984375" style="129" customWidth="1"/>
    <col min="11522" max="11522" width="35.59765625" style="129" bestFit="1" customWidth="1"/>
    <col min="11523" max="11523" width="13.296875" style="129" bestFit="1" customWidth="1"/>
    <col min="11524" max="11524" width="10.69921875" style="129" customWidth="1"/>
    <col min="11525" max="11525" width="12.59765625" style="129" customWidth="1"/>
    <col min="11526" max="11526" width="8.59765625" style="129" customWidth="1"/>
    <col min="11527" max="11527" width="17.296875" style="129" customWidth="1"/>
    <col min="11528" max="11528" width="3.09765625" style="129" customWidth="1"/>
    <col min="11529" max="11775" width="9.09765625" style="129"/>
    <col min="11776" max="11776" width="4.3984375" style="129" customWidth="1"/>
    <col min="11777" max="11777" width="30.3984375" style="129" customWidth="1"/>
    <col min="11778" max="11778" width="35.59765625" style="129" bestFit="1" customWidth="1"/>
    <col min="11779" max="11779" width="13.296875" style="129" bestFit="1" customWidth="1"/>
    <col min="11780" max="11780" width="10.69921875" style="129" customWidth="1"/>
    <col min="11781" max="11781" width="12.59765625" style="129" customWidth="1"/>
    <col min="11782" max="11782" width="8.59765625" style="129" customWidth="1"/>
    <col min="11783" max="11783" width="17.296875" style="129" customWidth="1"/>
    <col min="11784" max="11784" width="3.09765625" style="129" customWidth="1"/>
    <col min="11785" max="12031" width="9.09765625" style="129"/>
    <col min="12032" max="12032" width="4.3984375" style="129" customWidth="1"/>
    <col min="12033" max="12033" width="30.3984375" style="129" customWidth="1"/>
    <col min="12034" max="12034" width="35.59765625" style="129" bestFit="1" customWidth="1"/>
    <col min="12035" max="12035" width="13.296875" style="129" bestFit="1" customWidth="1"/>
    <col min="12036" max="12036" width="10.69921875" style="129" customWidth="1"/>
    <col min="12037" max="12037" width="12.59765625" style="129" customWidth="1"/>
    <col min="12038" max="12038" width="8.59765625" style="129" customWidth="1"/>
    <col min="12039" max="12039" width="17.296875" style="129" customWidth="1"/>
    <col min="12040" max="12040" width="3.09765625" style="129" customWidth="1"/>
    <col min="12041" max="12287" width="9.09765625" style="129"/>
    <col min="12288" max="12288" width="4.3984375" style="129" customWidth="1"/>
    <col min="12289" max="12289" width="30.3984375" style="129" customWidth="1"/>
    <col min="12290" max="12290" width="35.59765625" style="129" bestFit="1" customWidth="1"/>
    <col min="12291" max="12291" width="13.296875" style="129" bestFit="1" customWidth="1"/>
    <col min="12292" max="12292" width="10.69921875" style="129" customWidth="1"/>
    <col min="12293" max="12293" width="12.59765625" style="129" customWidth="1"/>
    <col min="12294" max="12294" width="8.59765625" style="129" customWidth="1"/>
    <col min="12295" max="12295" width="17.296875" style="129" customWidth="1"/>
    <col min="12296" max="12296" width="3.09765625" style="129" customWidth="1"/>
    <col min="12297" max="12543" width="9.09765625" style="129"/>
    <col min="12544" max="12544" width="4.3984375" style="129" customWidth="1"/>
    <col min="12545" max="12545" width="30.3984375" style="129" customWidth="1"/>
    <col min="12546" max="12546" width="35.59765625" style="129" bestFit="1" customWidth="1"/>
    <col min="12547" max="12547" width="13.296875" style="129" bestFit="1" customWidth="1"/>
    <col min="12548" max="12548" width="10.69921875" style="129" customWidth="1"/>
    <col min="12549" max="12549" width="12.59765625" style="129" customWidth="1"/>
    <col min="12550" max="12550" width="8.59765625" style="129" customWidth="1"/>
    <col min="12551" max="12551" width="17.296875" style="129" customWidth="1"/>
    <col min="12552" max="12552" width="3.09765625" style="129" customWidth="1"/>
    <col min="12553" max="12799" width="9.09765625" style="129"/>
    <col min="12800" max="12800" width="4.3984375" style="129" customWidth="1"/>
    <col min="12801" max="12801" width="30.3984375" style="129" customWidth="1"/>
    <col min="12802" max="12802" width="35.59765625" style="129" bestFit="1" customWidth="1"/>
    <col min="12803" max="12803" width="13.296875" style="129" bestFit="1" customWidth="1"/>
    <col min="12804" max="12804" width="10.69921875" style="129" customWidth="1"/>
    <col min="12805" max="12805" width="12.59765625" style="129" customWidth="1"/>
    <col min="12806" max="12806" width="8.59765625" style="129" customWidth="1"/>
    <col min="12807" max="12807" width="17.296875" style="129" customWidth="1"/>
    <col min="12808" max="12808" width="3.09765625" style="129" customWidth="1"/>
    <col min="12809" max="13055" width="9.09765625" style="129"/>
    <col min="13056" max="13056" width="4.3984375" style="129" customWidth="1"/>
    <col min="13057" max="13057" width="30.3984375" style="129" customWidth="1"/>
    <col min="13058" max="13058" width="35.59765625" style="129" bestFit="1" customWidth="1"/>
    <col min="13059" max="13059" width="13.296875" style="129" bestFit="1" customWidth="1"/>
    <col min="13060" max="13060" width="10.69921875" style="129" customWidth="1"/>
    <col min="13061" max="13061" width="12.59765625" style="129" customWidth="1"/>
    <col min="13062" max="13062" width="8.59765625" style="129" customWidth="1"/>
    <col min="13063" max="13063" width="17.296875" style="129" customWidth="1"/>
    <col min="13064" max="13064" width="3.09765625" style="129" customWidth="1"/>
    <col min="13065" max="13311" width="9.09765625" style="129"/>
    <col min="13312" max="13312" width="4.3984375" style="129" customWidth="1"/>
    <col min="13313" max="13313" width="30.3984375" style="129" customWidth="1"/>
    <col min="13314" max="13314" width="35.59765625" style="129" bestFit="1" customWidth="1"/>
    <col min="13315" max="13315" width="13.296875" style="129" bestFit="1" customWidth="1"/>
    <col min="13316" max="13316" width="10.69921875" style="129" customWidth="1"/>
    <col min="13317" max="13317" width="12.59765625" style="129" customWidth="1"/>
    <col min="13318" max="13318" width="8.59765625" style="129" customWidth="1"/>
    <col min="13319" max="13319" width="17.296875" style="129" customWidth="1"/>
    <col min="13320" max="13320" width="3.09765625" style="129" customWidth="1"/>
    <col min="13321" max="13567" width="9.09765625" style="129"/>
    <col min="13568" max="13568" width="4.3984375" style="129" customWidth="1"/>
    <col min="13569" max="13569" width="30.3984375" style="129" customWidth="1"/>
    <col min="13570" max="13570" width="35.59765625" style="129" bestFit="1" customWidth="1"/>
    <col min="13571" max="13571" width="13.296875" style="129" bestFit="1" customWidth="1"/>
    <col min="13572" max="13572" width="10.69921875" style="129" customWidth="1"/>
    <col min="13573" max="13573" width="12.59765625" style="129" customWidth="1"/>
    <col min="13574" max="13574" width="8.59765625" style="129" customWidth="1"/>
    <col min="13575" max="13575" width="17.296875" style="129" customWidth="1"/>
    <col min="13576" max="13576" width="3.09765625" style="129" customWidth="1"/>
    <col min="13577" max="13823" width="9.09765625" style="129"/>
    <col min="13824" max="13824" width="4.3984375" style="129" customWidth="1"/>
    <col min="13825" max="13825" width="30.3984375" style="129" customWidth="1"/>
    <col min="13826" max="13826" width="35.59765625" style="129" bestFit="1" customWidth="1"/>
    <col min="13827" max="13827" width="13.296875" style="129" bestFit="1" customWidth="1"/>
    <col min="13828" max="13828" width="10.69921875" style="129" customWidth="1"/>
    <col min="13829" max="13829" width="12.59765625" style="129" customWidth="1"/>
    <col min="13830" max="13830" width="8.59765625" style="129" customWidth="1"/>
    <col min="13831" max="13831" width="17.296875" style="129" customWidth="1"/>
    <col min="13832" max="13832" width="3.09765625" style="129" customWidth="1"/>
    <col min="13833" max="14079" width="9.09765625" style="129"/>
    <col min="14080" max="14080" width="4.3984375" style="129" customWidth="1"/>
    <col min="14081" max="14081" width="30.3984375" style="129" customWidth="1"/>
    <col min="14082" max="14082" width="35.59765625" style="129" bestFit="1" customWidth="1"/>
    <col min="14083" max="14083" width="13.296875" style="129" bestFit="1" customWidth="1"/>
    <col min="14084" max="14084" width="10.69921875" style="129" customWidth="1"/>
    <col min="14085" max="14085" width="12.59765625" style="129" customWidth="1"/>
    <col min="14086" max="14086" width="8.59765625" style="129" customWidth="1"/>
    <col min="14087" max="14087" width="17.296875" style="129" customWidth="1"/>
    <col min="14088" max="14088" width="3.09765625" style="129" customWidth="1"/>
    <col min="14089" max="14335" width="9.09765625" style="129"/>
    <col min="14336" max="14336" width="4.3984375" style="129" customWidth="1"/>
    <col min="14337" max="14337" width="30.3984375" style="129" customWidth="1"/>
    <col min="14338" max="14338" width="35.59765625" style="129" bestFit="1" customWidth="1"/>
    <col min="14339" max="14339" width="13.296875" style="129" bestFit="1" customWidth="1"/>
    <col min="14340" max="14340" width="10.69921875" style="129" customWidth="1"/>
    <col min="14341" max="14341" width="12.59765625" style="129" customWidth="1"/>
    <col min="14342" max="14342" width="8.59765625" style="129" customWidth="1"/>
    <col min="14343" max="14343" width="17.296875" style="129" customWidth="1"/>
    <col min="14344" max="14344" width="3.09765625" style="129" customWidth="1"/>
    <col min="14345" max="14591" width="9.09765625" style="129"/>
    <col min="14592" max="14592" width="4.3984375" style="129" customWidth="1"/>
    <col min="14593" max="14593" width="30.3984375" style="129" customWidth="1"/>
    <col min="14594" max="14594" width="35.59765625" style="129" bestFit="1" customWidth="1"/>
    <col min="14595" max="14595" width="13.296875" style="129" bestFit="1" customWidth="1"/>
    <col min="14596" max="14596" width="10.69921875" style="129" customWidth="1"/>
    <col min="14597" max="14597" width="12.59765625" style="129" customWidth="1"/>
    <col min="14598" max="14598" width="8.59765625" style="129" customWidth="1"/>
    <col min="14599" max="14599" width="17.296875" style="129" customWidth="1"/>
    <col min="14600" max="14600" width="3.09765625" style="129" customWidth="1"/>
    <col min="14601" max="14847" width="9.09765625" style="129"/>
    <col min="14848" max="14848" width="4.3984375" style="129" customWidth="1"/>
    <col min="14849" max="14849" width="30.3984375" style="129" customWidth="1"/>
    <col min="14850" max="14850" width="35.59765625" style="129" bestFit="1" customWidth="1"/>
    <col min="14851" max="14851" width="13.296875" style="129" bestFit="1" customWidth="1"/>
    <col min="14852" max="14852" width="10.69921875" style="129" customWidth="1"/>
    <col min="14853" max="14853" width="12.59765625" style="129" customWidth="1"/>
    <col min="14854" max="14854" width="8.59765625" style="129" customWidth="1"/>
    <col min="14855" max="14855" width="17.296875" style="129" customWidth="1"/>
    <col min="14856" max="14856" width="3.09765625" style="129" customWidth="1"/>
    <col min="14857" max="15103" width="9.09765625" style="129"/>
    <col min="15104" max="15104" width="4.3984375" style="129" customWidth="1"/>
    <col min="15105" max="15105" width="30.3984375" style="129" customWidth="1"/>
    <col min="15106" max="15106" width="35.59765625" style="129" bestFit="1" customWidth="1"/>
    <col min="15107" max="15107" width="13.296875" style="129" bestFit="1" customWidth="1"/>
    <col min="15108" max="15108" width="10.69921875" style="129" customWidth="1"/>
    <col min="15109" max="15109" width="12.59765625" style="129" customWidth="1"/>
    <col min="15110" max="15110" width="8.59765625" style="129" customWidth="1"/>
    <col min="15111" max="15111" width="17.296875" style="129" customWidth="1"/>
    <col min="15112" max="15112" width="3.09765625" style="129" customWidth="1"/>
    <col min="15113" max="15359" width="9.09765625" style="129"/>
    <col min="15360" max="15360" width="4.3984375" style="129" customWidth="1"/>
    <col min="15361" max="15361" width="30.3984375" style="129" customWidth="1"/>
    <col min="15362" max="15362" width="35.59765625" style="129" bestFit="1" customWidth="1"/>
    <col min="15363" max="15363" width="13.296875" style="129" bestFit="1" customWidth="1"/>
    <col min="15364" max="15364" width="10.69921875" style="129" customWidth="1"/>
    <col min="15365" max="15365" width="12.59765625" style="129" customWidth="1"/>
    <col min="15366" max="15366" width="8.59765625" style="129" customWidth="1"/>
    <col min="15367" max="15367" width="17.296875" style="129" customWidth="1"/>
    <col min="15368" max="15368" width="3.09765625" style="129" customWidth="1"/>
    <col min="15369" max="15615" width="9.09765625" style="129"/>
    <col min="15616" max="15616" width="4.3984375" style="129" customWidth="1"/>
    <col min="15617" max="15617" width="30.3984375" style="129" customWidth="1"/>
    <col min="15618" max="15618" width="35.59765625" style="129" bestFit="1" customWidth="1"/>
    <col min="15619" max="15619" width="13.296875" style="129" bestFit="1" customWidth="1"/>
    <col min="15620" max="15620" width="10.69921875" style="129" customWidth="1"/>
    <col min="15621" max="15621" width="12.59765625" style="129" customWidth="1"/>
    <col min="15622" max="15622" width="8.59765625" style="129" customWidth="1"/>
    <col min="15623" max="15623" width="17.296875" style="129" customWidth="1"/>
    <col min="15624" max="15624" width="3.09765625" style="129" customWidth="1"/>
    <col min="15625" max="15871" width="9.09765625" style="129"/>
    <col min="15872" max="15872" width="4.3984375" style="129" customWidth="1"/>
    <col min="15873" max="15873" width="30.3984375" style="129" customWidth="1"/>
    <col min="15874" max="15874" width="35.59765625" style="129" bestFit="1" customWidth="1"/>
    <col min="15875" max="15875" width="13.296875" style="129" bestFit="1" customWidth="1"/>
    <col min="15876" max="15876" width="10.69921875" style="129" customWidth="1"/>
    <col min="15877" max="15877" width="12.59765625" style="129" customWidth="1"/>
    <col min="15878" max="15878" width="8.59765625" style="129" customWidth="1"/>
    <col min="15879" max="15879" width="17.296875" style="129" customWidth="1"/>
    <col min="15880" max="15880" width="3.09765625" style="129" customWidth="1"/>
    <col min="15881" max="16127" width="9.09765625" style="129"/>
    <col min="16128" max="16128" width="4.3984375" style="129" customWidth="1"/>
    <col min="16129" max="16129" width="30.3984375" style="129" customWidth="1"/>
    <col min="16130" max="16130" width="35.59765625" style="129" bestFit="1" customWidth="1"/>
    <col min="16131" max="16131" width="13.296875" style="129" bestFit="1" customWidth="1"/>
    <col min="16132" max="16132" width="10.69921875" style="129" customWidth="1"/>
    <col min="16133" max="16133" width="12.59765625" style="129" customWidth="1"/>
    <col min="16134" max="16134" width="8.59765625" style="129" customWidth="1"/>
    <col min="16135" max="16135" width="17.296875" style="129" customWidth="1"/>
    <col min="16136" max="16136" width="3.09765625" style="129" customWidth="1"/>
    <col min="16137" max="16384" width="9.09765625" style="129"/>
  </cols>
  <sheetData>
    <row r="1" spans="1:8" ht="18.600000000000001" customHeight="1" x14ac:dyDescent="0.35">
      <c r="A1" s="251" t="s">
        <v>0</v>
      </c>
      <c r="B1" s="251"/>
      <c r="C1" s="251"/>
      <c r="D1" s="251"/>
      <c r="E1" s="251"/>
      <c r="F1" s="251"/>
    </row>
    <row r="2" spans="1:8" ht="15.7" customHeight="1" x14ac:dyDescent="0.35">
      <c r="B2" s="130">
        <v>43313</v>
      </c>
    </row>
    <row r="3" spans="1:8" ht="15.7" customHeight="1" x14ac:dyDescent="0.35">
      <c r="B3" s="130"/>
    </row>
    <row r="4" spans="1:8" ht="15" customHeight="1" x14ac:dyDescent="0.35">
      <c r="A4" s="133" t="s">
        <v>262</v>
      </c>
      <c r="C4" s="134" t="s">
        <v>2</v>
      </c>
      <c r="D4" s="134" t="s">
        <v>3</v>
      </c>
      <c r="E4" s="134" t="s">
        <v>4</v>
      </c>
      <c r="F4" s="135" t="s">
        <v>5</v>
      </c>
    </row>
    <row r="5" spans="1:8" ht="14.4" customHeight="1" x14ac:dyDescent="0.35">
      <c r="A5" s="136" t="s">
        <v>6</v>
      </c>
      <c r="B5" s="129" t="s">
        <v>7</v>
      </c>
      <c r="C5" s="137">
        <v>600</v>
      </c>
      <c r="D5" s="137"/>
      <c r="E5" s="137">
        <v>600</v>
      </c>
      <c r="F5" s="132" t="s">
        <v>8</v>
      </c>
    </row>
    <row r="6" spans="1:8" ht="14.4" customHeight="1" x14ac:dyDescent="0.35">
      <c r="A6" s="136" t="s">
        <v>17</v>
      </c>
      <c r="B6" s="129" t="s">
        <v>338</v>
      </c>
      <c r="C6" s="140">
        <v>15</v>
      </c>
      <c r="D6" s="140">
        <v>3</v>
      </c>
      <c r="E6" s="140">
        <v>18</v>
      </c>
      <c r="F6" s="132" t="s">
        <v>8</v>
      </c>
      <c r="G6" s="139"/>
    </row>
    <row r="7" spans="1:8" ht="14.4" customHeight="1" x14ac:dyDescent="0.35">
      <c r="A7" s="136" t="s">
        <v>212</v>
      </c>
      <c r="B7" s="129" t="s">
        <v>339</v>
      </c>
      <c r="C7" s="140">
        <v>44.5</v>
      </c>
      <c r="D7" s="140">
        <v>8.9</v>
      </c>
      <c r="E7" s="140">
        <v>53.4</v>
      </c>
      <c r="F7" s="132">
        <v>108914</v>
      </c>
      <c r="G7" s="139"/>
    </row>
    <row r="8" spans="1:8" ht="14.4" customHeight="1" x14ac:dyDescent="0.35">
      <c r="A8" s="136" t="s">
        <v>22</v>
      </c>
      <c r="B8" s="129" t="s">
        <v>340</v>
      </c>
      <c r="C8" s="140">
        <v>70</v>
      </c>
      <c r="D8" s="140"/>
      <c r="E8" s="140">
        <v>70</v>
      </c>
      <c r="F8" s="132">
        <v>108913</v>
      </c>
      <c r="G8" s="139"/>
    </row>
    <row r="9" spans="1:8" ht="12.85" customHeight="1" x14ac:dyDescent="0.35">
      <c r="C9" s="142">
        <f>SUM(C5:C8)</f>
        <v>729.5</v>
      </c>
      <c r="D9" s="142">
        <f>SUM(D5:D8)</f>
        <v>11.9</v>
      </c>
      <c r="E9" s="142">
        <f>SUM(E5:E8)</f>
        <v>741.4</v>
      </c>
      <c r="H9" s="129" t="s">
        <v>24</v>
      </c>
    </row>
    <row r="10" spans="1:8" x14ac:dyDescent="0.35">
      <c r="A10" s="133" t="s">
        <v>269</v>
      </c>
      <c r="C10" s="143"/>
      <c r="D10" s="143"/>
      <c r="E10" s="143"/>
    </row>
    <row r="11" spans="1:8" x14ac:dyDescent="0.35">
      <c r="A11" s="136" t="s">
        <v>33</v>
      </c>
      <c r="B11" s="129" t="s">
        <v>34</v>
      </c>
      <c r="C11" s="144">
        <v>8.31</v>
      </c>
      <c r="D11" s="144"/>
      <c r="E11" s="144">
        <v>8.31</v>
      </c>
      <c r="F11" s="132" t="s">
        <v>8</v>
      </c>
      <c r="G11" s="139"/>
    </row>
    <row r="12" spans="1:8" x14ac:dyDescent="0.35">
      <c r="A12" s="129" t="s">
        <v>37</v>
      </c>
      <c r="B12" s="129" t="s">
        <v>38</v>
      </c>
      <c r="C12" s="145">
        <v>66.09</v>
      </c>
      <c r="D12" s="145">
        <v>13.22</v>
      </c>
      <c r="E12" s="145">
        <v>79.31</v>
      </c>
      <c r="F12" s="146" t="s">
        <v>8</v>
      </c>
    </row>
    <row r="13" spans="1:8" x14ac:dyDescent="0.35">
      <c r="A13" s="129" t="s">
        <v>17</v>
      </c>
      <c r="B13" s="129" t="s">
        <v>341</v>
      </c>
      <c r="C13" s="144">
        <v>69.930000000000007</v>
      </c>
      <c r="D13" s="144">
        <v>13.99</v>
      </c>
      <c r="E13" s="144">
        <v>83.92</v>
      </c>
      <c r="F13" s="146" t="s">
        <v>8</v>
      </c>
      <c r="G13" s="139"/>
    </row>
    <row r="14" spans="1:8" x14ac:dyDescent="0.35">
      <c r="A14" s="136" t="s">
        <v>212</v>
      </c>
      <c r="B14" s="129" t="s">
        <v>213</v>
      </c>
      <c r="C14" s="143">
        <v>20.7</v>
      </c>
      <c r="D14" s="143">
        <v>4.1399999999999997</v>
      </c>
      <c r="E14" s="143">
        <v>24.84</v>
      </c>
      <c r="F14" s="132">
        <v>108914</v>
      </c>
      <c r="G14" s="139"/>
    </row>
    <row r="15" spans="1:8" x14ac:dyDescent="0.35">
      <c r="A15" s="136" t="s">
        <v>218</v>
      </c>
      <c r="B15" s="129" t="s">
        <v>219</v>
      </c>
      <c r="C15" s="143">
        <v>45.76</v>
      </c>
      <c r="D15" s="143">
        <v>9.16</v>
      </c>
      <c r="E15" s="143">
        <v>54.92</v>
      </c>
      <c r="F15" s="132">
        <v>108915</v>
      </c>
      <c r="G15" s="139"/>
    </row>
    <row r="16" spans="1:8" x14ac:dyDescent="0.35">
      <c r="A16" s="136" t="s">
        <v>218</v>
      </c>
      <c r="B16" s="129" t="s">
        <v>342</v>
      </c>
      <c r="C16" s="143">
        <v>96.4</v>
      </c>
      <c r="D16" s="143">
        <v>19.28</v>
      </c>
      <c r="E16" s="143">
        <v>115.68</v>
      </c>
      <c r="F16" s="132">
        <v>108915</v>
      </c>
      <c r="G16" s="139"/>
    </row>
    <row r="17" spans="1:7" x14ac:dyDescent="0.35">
      <c r="A17" s="136" t="s">
        <v>343</v>
      </c>
      <c r="B17" s="129" t="s">
        <v>344</v>
      </c>
      <c r="C17" s="143">
        <v>228.8</v>
      </c>
      <c r="D17" s="143">
        <v>45.76</v>
      </c>
      <c r="E17" s="143">
        <f>SUM(C17:D17)</f>
        <v>274.56</v>
      </c>
      <c r="F17" s="132" t="s">
        <v>8</v>
      </c>
      <c r="G17" s="139"/>
    </row>
    <row r="18" spans="1:7" x14ac:dyDescent="0.35">
      <c r="A18" s="136" t="s">
        <v>138</v>
      </c>
      <c r="B18" s="129" t="s">
        <v>345</v>
      </c>
      <c r="C18" s="143">
        <v>39.549999999999997</v>
      </c>
      <c r="D18" s="143">
        <v>7.91</v>
      </c>
      <c r="E18" s="143">
        <f>SUM(C18:D18)</f>
        <v>47.459999999999994</v>
      </c>
      <c r="F18" s="132">
        <v>108916</v>
      </c>
      <c r="G18" s="139"/>
    </row>
    <row r="19" spans="1:7" x14ac:dyDescent="0.35">
      <c r="A19" s="136" t="s">
        <v>346</v>
      </c>
      <c r="B19" s="129" t="s">
        <v>347</v>
      </c>
      <c r="C19" s="143">
        <v>257.5</v>
      </c>
      <c r="D19" s="143">
        <v>51.5</v>
      </c>
      <c r="E19" s="143">
        <v>309</v>
      </c>
      <c r="F19" s="132">
        <v>108917</v>
      </c>
      <c r="G19" s="139"/>
    </row>
    <row r="20" spans="1:7" x14ac:dyDescent="0.35">
      <c r="A20" s="136" t="s">
        <v>348</v>
      </c>
      <c r="B20" s="129" t="s">
        <v>349</v>
      </c>
      <c r="C20" s="143">
        <v>206.27</v>
      </c>
      <c r="D20" s="143">
        <v>41.25</v>
      </c>
      <c r="E20" s="143">
        <v>247.52</v>
      </c>
      <c r="F20" s="132">
        <v>108918</v>
      </c>
      <c r="G20" s="139"/>
    </row>
    <row r="21" spans="1:7" x14ac:dyDescent="0.35">
      <c r="A21" s="136" t="s">
        <v>348</v>
      </c>
      <c r="B21" s="129" t="s">
        <v>349</v>
      </c>
      <c r="C21" s="143">
        <v>321.60000000000002</v>
      </c>
      <c r="D21" s="143">
        <v>64.319999999999993</v>
      </c>
      <c r="E21" s="143">
        <v>385.92</v>
      </c>
      <c r="F21" s="132">
        <v>108918</v>
      </c>
      <c r="G21" s="139"/>
    </row>
    <row r="22" spans="1:7" x14ac:dyDescent="0.35">
      <c r="A22" s="136" t="s">
        <v>348</v>
      </c>
      <c r="B22" s="129" t="s">
        <v>350</v>
      </c>
      <c r="C22" s="143">
        <v>591.27</v>
      </c>
      <c r="D22" s="143">
        <v>118.25</v>
      </c>
      <c r="E22" s="143">
        <v>709.52</v>
      </c>
      <c r="F22" s="132">
        <v>108918</v>
      </c>
      <c r="G22" s="139"/>
    </row>
    <row r="23" spans="1:7" x14ac:dyDescent="0.35">
      <c r="A23" s="136" t="s">
        <v>348</v>
      </c>
      <c r="B23" s="129" t="s">
        <v>351</v>
      </c>
      <c r="C23" s="143">
        <v>235</v>
      </c>
      <c r="D23" s="143">
        <v>47</v>
      </c>
      <c r="E23" s="143">
        <v>282</v>
      </c>
      <c r="F23" s="132">
        <v>108918</v>
      </c>
      <c r="G23" s="139"/>
    </row>
    <row r="24" spans="1:7" x14ac:dyDescent="0.35">
      <c r="A24" s="136" t="s">
        <v>352</v>
      </c>
      <c r="B24" s="129" t="s">
        <v>353</v>
      </c>
      <c r="C24" s="143">
        <v>5.2</v>
      </c>
      <c r="D24" s="143"/>
      <c r="E24" s="143">
        <v>5.2</v>
      </c>
      <c r="F24" s="132" t="s">
        <v>242</v>
      </c>
      <c r="G24" s="139"/>
    </row>
    <row r="25" spans="1:7" x14ac:dyDescent="0.35">
      <c r="C25" s="142">
        <f>SUM(C11:C24)</f>
        <v>2192.3799999999997</v>
      </c>
      <c r="D25" s="142">
        <f>SUM(D11:D24)</f>
        <v>435.78</v>
      </c>
      <c r="E25" s="142">
        <f>SUM(E11:E24)</f>
        <v>2628.16</v>
      </c>
      <c r="G25" s="139"/>
    </row>
    <row r="26" spans="1:7" x14ac:dyDescent="0.35">
      <c r="A26" s="133" t="s">
        <v>287</v>
      </c>
      <c r="C26" s="143"/>
      <c r="D26" s="143"/>
      <c r="E26" s="143"/>
    </row>
    <row r="27" spans="1:7" x14ac:dyDescent="0.35">
      <c r="A27" s="136" t="s">
        <v>6</v>
      </c>
      <c r="B27" s="129" t="s">
        <v>7</v>
      </c>
      <c r="C27" s="143">
        <v>456</v>
      </c>
      <c r="D27" s="143"/>
      <c r="E27" s="143">
        <v>456</v>
      </c>
      <c r="F27" s="132" t="s">
        <v>8</v>
      </c>
    </row>
    <row r="28" spans="1:7" x14ac:dyDescent="0.35">
      <c r="A28" s="136" t="s">
        <v>141</v>
      </c>
      <c r="B28" s="129" t="s">
        <v>142</v>
      </c>
      <c r="C28" s="143">
        <v>46.97</v>
      </c>
      <c r="D28" s="143"/>
      <c r="E28" s="143">
        <v>46.97</v>
      </c>
      <c r="F28" s="132">
        <v>108919</v>
      </c>
    </row>
    <row r="29" spans="1:7" x14ac:dyDescent="0.35">
      <c r="A29" s="136" t="s">
        <v>212</v>
      </c>
      <c r="B29" s="148" t="s">
        <v>354</v>
      </c>
      <c r="C29" s="144">
        <v>48.8</v>
      </c>
      <c r="D29" s="144">
        <v>9.76</v>
      </c>
      <c r="E29" s="144">
        <v>58.56</v>
      </c>
      <c r="F29" s="132">
        <v>108914</v>
      </c>
    </row>
    <row r="30" spans="1:7" x14ac:dyDescent="0.35">
      <c r="A30" s="136" t="s">
        <v>355</v>
      </c>
      <c r="B30" s="148" t="s">
        <v>356</v>
      </c>
      <c r="C30" s="144">
        <v>47.16</v>
      </c>
      <c r="D30" s="144"/>
      <c r="E30" s="144">
        <v>47.16</v>
      </c>
      <c r="F30" s="132">
        <v>108920</v>
      </c>
    </row>
    <row r="31" spans="1:7" x14ac:dyDescent="0.35">
      <c r="A31" s="136" t="s">
        <v>228</v>
      </c>
      <c r="B31" s="148" t="s">
        <v>229</v>
      </c>
      <c r="C31" s="144">
        <v>28.05</v>
      </c>
      <c r="D31" s="144">
        <v>5.61</v>
      </c>
      <c r="E31" s="144">
        <v>33.659999999999997</v>
      </c>
      <c r="F31" s="132">
        <v>108931</v>
      </c>
    </row>
    <row r="32" spans="1:7" x14ac:dyDescent="0.35">
      <c r="A32" s="136" t="s">
        <v>357</v>
      </c>
      <c r="B32" s="148" t="s">
        <v>358</v>
      </c>
      <c r="C32" s="144">
        <v>423.34</v>
      </c>
      <c r="D32" s="144"/>
      <c r="E32" s="144">
        <v>423.34</v>
      </c>
      <c r="F32" s="132">
        <v>108921</v>
      </c>
    </row>
    <row r="33" spans="1:9" x14ac:dyDescent="0.35">
      <c r="A33" s="136" t="s">
        <v>359</v>
      </c>
      <c r="B33" s="148" t="s">
        <v>360</v>
      </c>
      <c r="C33" s="144">
        <v>77.94</v>
      </c>
      <c r="D33" s="144">
        <v>15.59</v>
      </c>
      <c r="E33" s="144">
        <v>93.53</v>
      </c>
      <c r="F33" s="132" t="s">
        <v>8</v>
      </c>
    </row>
    <row r="34" spans="1:9" x14ac:dyDescent="0.35">
      <c r="A34" s="136" t="s">
        <v>151</v>
      </c>
      <c r="B34" s="148" t="s">
        <v>345</v>
      </c>
      <c r="C34" s="144">
        <v>247.03</v>
      </c>
      <c r="D34" s="144">
        <v>49.41</v>
      </c>
      <c r="E34" s="144">
        <v>296.44</v>
      </c>
      <c r="F34" s="132">
        <v>108922</v>
      </c>
    </row>
    <row r="35" spans="1:9" x14ac:dyDescent="0.35">
      <c r="A35" s="136" t="s">
        <v>361</v>
      </c>
      <c r="B35" s="148" t="s">
        <v>362</v>
      </c>
      <c r="C35" s="144">
        <v>65</v>
      </c>
      <c r="D35" s="144"/>
      <c r="E35" s="144">
        <v>65</v>
      </c>
      <c r="F35" s="132">
        <v>108923</v>
      </c>
    </row>
    <row r="36" spans="1:9" x14ac:dyDescent="0.35">
      <c r="A36" s="136" t="s">
        <v>148</v>
      </c>
      <c r="B36" s="148" t="s">
        <v>363</v>
      </c>
      <c r="C36" s="144">
        <v>75.099999999999994</v>
      </c>
      <c r="D36" s="144">
        <v>15.02</v>
      </c>
      <c r="E36" s="144">
        <v>90.12</v>
      </c>
      <c r="F36" s="132" t="s">
        <v>8</v>
      </c>
    </row>
    <row r="37" spans="1:9" x14ac:dyDescent="0.35">
      <c r="A37" s="136" t="s">
        <v>208</v>
      </c>
      <c r="B37" s="148" t="s">
        <v>364</v>
      </c>
      <c r="C37" s="144">
        <v>10</v>
      </c>
      <c r="D37" s="144">
        <v>2</v>
      </c>
      <c r="E37" s="144">
        <v>12</v>
      </c>
      <c r="F37" s="132" t="s">
        <v>8</v>
      </c>
    </row>
    <row r="38" spans="1:9" x14ac:dyDescent="0.35">
      <c r="A38" s="136" t="s">
        <v>305</v>
      </c>
      <c r="B38" s="148" t="s">
        <v>365</v>
      </c>
      <c r="C38" s="144">
        <v>89.17</v>
      </c>
      <c r="D38" s="144">
        <v>17.829999999999998</v>
      </c>
      <c r="E38" s="144">
        <v>107</v>
      </c>
      <c r="F38" s="132">
        <v>108930</v>
      </c>
    </row>
    <row r="39" spans="1:9" x14ac:dyDescent="0.35">
      <c r="A39" s="149"/>
      <c r="B39" s="150"/>
      <c r="C39" s="142">
        <f>SUM(C27:C38)</f>
        <v>1614.56</v>
      </c>
      <c r="D39" s="142">
        <f>SUM(D27:D38)</f>
        <v>115.22</v>
      </c>
      <c r="E39" s="142">
        <f>SUM(E27:E38)</f>
        <v>1729.7799999999997</v>
      </c>
      <c r="F39" s="151"/>
    </row>
    <row r="40" spans="1:9" x14ac:dyDescent="0.35">
      <c r="A40" s="149"/>
      <c r="B40" s="150"/>
      <c r="C40" s="152"/>
      <c r="D40" s="152"/>
      <c r="E40" s="152"/>
      <c r="F40" s="151"/>
    </row>
    <row r="41" spans="1:9" x14ac:dyDescent="0.35">
      <c r="A41" s="133" t="s">
        <v>292</v>
      </c>
      <c r="C41" s="143"/>
      <c r="D41" s="143"/>
      <c r="E41" s="143"/>
      <c r="G41" s="139"/>
    </row>
    <row r="42" spans="1:9" x14ac:dyDescent="0.35">
      <c r="A42" s="136" t="s">
        <v>6</v>
      </c>
      <c r="B42" s="129" t="s">
        <v>7</v>
      </c>
      <c r="C42" s="143">
        <v>187</v>
      </c>
      <c r="D42" s="143"/>
      <c r="E42" s="143">
        <v>187</v>
      </c>
      <c r="F42" s="132" t="s">
        <v>8</v>
      </c>
    </row>
    <row r="43" spans="1:9" x14ac:dyDescent="0.35">
      <c r="A43" s="136" t="s">
        <v>80</v>
      </c>
      <c r="B43" s="129" t="s">
        <v>156</v>
      </c>
      <c r="C43" s="140">
        <v>520</v>
      </c>
      <c r="D43" s="140">
        <v>104</v>
      </c>
      <c r="E43" s="140">
        <v>624</v>
      </c>
      <c r="F43" s="153">
        <v>108924</v>
      </c>
      <c r="G43" s="139"/>
    </row>
    <row r="44" spans="1:9" x14ac:dyDescent="0.35">
      <c r="A44" s="136" t="s">
        <v>302</v>
      </c>
      <c r="B44" s="129" t="s">
        <v>366</v>
      </c>
      <c r="C44" s="140">
        <v>15.42</v>
      </c>
      <c r="D44" s="140">
        <v>3.08</v>
      </c>
      <c r="E44" s="140">
        <v>18.5</v>
      </c>
      <c r="F44" s="153">
        <v>108914</v>
      </c>
      <c r="G44" s="139"/>
    </row>
    <row r="45" spans="1:9" x14ac:dyDescent="0.35">
      <c r="A45" s="136" t="s">
        <v>367</v>
      </c>
      <c r="B45" s="129" t="s">
        <v>368</v>
      </c>
      <c r="C45" s="140">
        <v>3352</v>
      </c>
      <c r="D45" s="140">
        <v>670.4</v>
      </c>
      <c r="E45" s="140">
        <v>4022.4</v>
      </c>
      <c r="F45" s="132">
        <v>108925</v>
      </c>
      <c r="G45" s="139"/>
    </row>
    <row r="46" spans="1:9" x14ac:dyDescent="0.35">
      <c r="A46" s="136" t="s">
        <v>305</v>
      </c>
      <c r="B46" s="129" t="s">
        <v>369</v>
      </c>
      <c r="C46" s="140">
        <v>96.89</v>
      </c>
      <c r="D46" s="140">
        <v>4.84</v>
      </c>
      <c r="E46" s="140">
        <v>101.73</v>
      </c>
      <c r="F46" s="132">
        <v>108930</v>
      </c>
      <c r="G46" s="139"/>
      <c r="I46" s="143"/>
    </row>
    <row r="47" spans="1:9" x14ac:dyDescent="0.35">
      <c r="A47" s="154"/>
      <c r="B47" s="149"/>
      <c r="C47" s="142">
        <f>SUM(C42:C46)</f>
        <v>4171.3100000000004</v>
      </c>
      <c r="D47" s="142">
        <f>SUM(D42:D46)</f>
        <v>782.32</v>
      </c>
      <c r="E47" s="142">
        <f>SUM(E42:E46)</f>
        <v>4953.6299999999992</v>
      </c>
      <c r="G47" s="139"/>
    </row>
    <row r="48" spans="1:9" x14ac:dyDescent="0.35">
      <c r="A48" s="136"/>
      <c r="B48" s="150"/>
      <c r="C48" s="152"/>
      <c r="D48" s="152"/>
      <c r="E48" s="152"/>
      <c r="G48" s="139"/>
    </row>
    <row r="49" spans="1:7" x14ac:dyDescent="0.35">
      <c r="A49" s="133" t="s">
        <v>370</v>
      </c>
      <c r="C49" s="152"/>
      <c r="D49" s="152"/>
      <c r="E49" s="152"/>
    </row>
    <row r="50" spans="1:7" x14ac:dyDescent="0.35">
      <c r="A50" s="136" t="s">
        <v>19</v>
      </c>
      <c r="B50" s="129" t="s">
        <v>371</v>
      </c>
      <c r="C50" s="152">
        <v>731.88</v>
      </c>
      <c r="D50" s="152">
        <v>146.38</v>
      </c>
      <c r="E50" s="152">
        <v>878.26</v>
      </c>
      <c r="F50" s="132" t="s">
        <v>8</v>
      </c>
    </row>
    <row r="51" spans="1:7" x14ac:dyDescent="0.35">
      <c r="A51" s="136" t="s">
        <v>153</v>
      </c>
      <c r="B51" s="129" t="s">
        <v>372</v>
      </c>
      <c r="C51" s="152">
        <v>39.090000000000003</v>
      </c>
      <c r="D51" s="152">
        <v>1.95</v>
      </c>
      <c r="E51" s="152">
        <v>41.04</v>
      </c>
      <c r="F51" s="132">
        <v>108930</v>
      </c>
    </row>
    <row r="52" spans="1:7" x14ac:dyDescent="0.35">
      <c r="C52" s="142">
        <f>SUM(C50:C51)</f>
        <v>770.97</v>
      </c>
      <c r="D52" s="142">
        <f>SUM(D50:D51)</f>
        <v>148.32999999999998</v>
      </c>
      <c r="E52" s="142">
        <f>SUM(E50:E51)</f>
        <v>919.3</v>
      </c>
    </row>
    <row r="53" spans="1:7" x14ac:dyDescent="0.35">
      <c r="C53" s="152"/>
      <c r="D53" s="152"/>
      <c r="E53" s="152"/>
    </row>
    <row r="54" spans="1:7" x14ac:dyDescent="0.35">
      <c r="A54" s="133" t="s">
        <v>298</v>
      </c>
      <c r="C54" s="152"/>
      <c r="D54" s="152"/>
      <c r="E54" s="152"/>
      <c r="G54" s="139"/>
    </row>
    <row r="55" spans="1:7" x14ac:dyDescent="0.35">
      <c r="A55" s="136" t="s">
        <v>153</v>
      </c>
      <c r="B55" s="129" t="s">
        <v>369</v>
      </c>
      <c r="C55" s="131">
        <v>84.69</v>
      </c>
      <c r="D55" s="131">
        <v>4.2300000000000004</v>
      </c>
      <c r="E55" s="131">
        <v>88.92</v>
      </c>
      <c r="G55" s="139"/>
    </row>
    <row r="56" spans="1:7" x14ac:dyDescent="0.35">
      <c r="C56" s="142">
        <f>SUM(C55:C55)</f>
        <v>84.69</v>
      </c>
      <c r="D56" s="142">
        <f>SUM(D55:D55)</f>
        <v>4.2300000000000004</v>
      </c>
      <c r="E56" s="142">
        <f>SUM(E55:E55)</f>
        <v>88.92</v>
      </c>
    </row>
    <row r="57" spans="1:7" x14ac:dyDescent="0.35">
      <c r="A57" s="133" t="s">
        <v>300</v>
      </c>
      <c r="B57" s="136"/>
      <c r="C57" s="143"/>
      <c r="D57" s="143"/>
      <c r="E57" s="143"/>
    </row>
    <row r="58" spans="1:7" x14ac:dyDescent="0.35">
      <c r="A58" s="136" t="s">
        <v>6</v>
      </c>
      <c r="B58" s="136" t="s">
        <v>7</v>
      </c>
      <c r="C58" s="143">
        <v>540</v>
      </c>
      <c r="D58" s="143"/>
      <c r="E58" s="143">
        <v>540</v>
      </c>
      <c r="F58" s="132" t="s">
        <v>8</v>
      </c>
    </row>
    <row r="59" spans="1:7" x14ac:dyDescent="0.35">
      <c r="A59" s="136" t="s">
        <v>302</v>
      </c>
      <c r="B59" s="136" t="s">
        <v>339</v>
      </c>
      <c r="C59" s="143">
        <v>57.36</v>
      </c>
      <c r="D59" s="143">
        <v>11.47</v>
      </c>
      <c r="E59" s="157">
        <v>68.83</v>
      </c>
      <c r="F59" s="132">
        <v>108914</v>
      </c>
    </row>
    <row r="60" spans="1:7" x14ac:dyDescent="0.35">
      <c r="A60" s="136" t="s">
        <v>80</v>
      </c>
      <c r="B60" s="136" t="s">
        <v>373</v>
      </c>
      <c r="C60" s="143">
        <v>410</v>
      </c>
      <c r="D60" s="143">
        <v>82</v>
      </c>
      <c r="E60" s="157">
        <v>492</v>
      </c>
      <c r="F60" s="132">
        <v>108924</v>
      </c>
      <c r="G60" s="139"/>
    </row>
    <row r="61" spans="1:7" x14ac:dyDescent="0.35">
      <c r="C61" s="142">
        <f>SUM(C58:C60)</f>
        <v>1007.36</v>
      </c>
      <c r="D61" s="142">
        <f>SUM(D58:D60)</f>
        <v>93.47</v>
      </c>
      <c r="E61" s="142">
        <f>SUM(E58:E60)</f>
        <v>1100.83</v>
      </c>
      <c r="G61" s="139"/>
    </row>
    <row r="62" spans="1:7" x14ac:dyDescent="0.35">
      <c r="C62" s="152"/>
      <c r="D62" s="152"/>
      <c r="E62" s="152"/>
    </row>
    <row r="63" spans="1:7" x14ac:dyDescent="0.35">
      <c r="A63" s="133" t="s">
        <v>304</v>
      </c>
      <c r="C63" s="143"/>
      <c r="D63" s="143"/>
      <c r="E63" s="143"/>
    </row>
    <row r="64" spans="1:7" x14ac:dyDescent="0.35">
      <c r="A64" s="136" t="s">
        <v>6</v>
      </c>
      <c r="B64" s="129" t="s">
        <v>7</v>
      </c>
      <c r="C64" s="143">
        <v>178</v>
      </c>
      <c r="D64" s="143"/>
      <c r="E64" s="143">
        <v>178</v>
      </c>
      <c r="F64" s="132" t="s">
        <v>8</v>
      </c>
    </row>
    <row r="65" spans="1:7" x14ac:dyDescent="0.35">
      <c r="A65" s="136" t="s">
        <v>6</v>
      </c>
      <c r="B65" s="129" t="s">
        <v>7</v>
      </c>
      <c r="C65" s="143">
        <v>106</v>
      </c>
      <c r="D65" s="143"/>
      <c r="E65" s="143">
        <v>106</v>
      </c>
      <c r="F65" s="132" t="s">
        <v>8</v>
      </c>
    </row>
    <row r="66" spans="1:7" x14ac:dyDescent="0.35">
      <c r="A66" s="136" t="s">
        <v>6</v>
      </c>
      <c r="B66" s="129" t="s">
        <v>7</v>
      </c>
      <c r="C66" s="143">
        <v>293</v>
      </c>
      <c r="D66" s="143"/>
      <c r="E66" s="143">
        <v>293</v>
      </c>
      <c r="F66" s="132" t="s">
        <v>8</v>
      </c>
      <c r="G66" s="139"/>
    </row>
    <row r="67" spans="1:7" x14ac:dyDescent="0.35">
      <c r="A67" s="136" t="s">
        <v>17</v>
      </c>
      <c r="B67" s="129" t="s">
        <v>248</v>
      </c>
      <c r="C67" s="140">
        <v>25.41</v>
      </c>
      <c r="D67" s="140">
        <v>5.08</v>
      </c>
      <c r="E67" s="140">
        <v>30.49</v>
      </c>
      <c r="F67" s="132" t="s">
        <v>8</v>
      </c>
    </row>
    <row r="68" spans="1:7" x14ac:dyDescent="0.35">
      <c r="A68" s="136" t="s">
        <v>171</v>
      </c>
      <c r="B68" s="129" t="s">
        <v>251</v>
      </c>
      <c r="C68" s="140">
        <v>414.12</v>
      </c>
      <c r="D68" s="140">
        <v>82.82</v>
      </c>
      <c r="E68" s="140">
        <v>496.94</v>
      </c>
      <c r="F68" s="132" t="s">
        <v>8</v>
      </c>
    </row>
    <row r="69" spans="1:7" x14ac:dyDescent="0.35">
      <c r="A69" s="136" t="s">
        <v>343</v>
      </c>
      <c r="B69" s="129" t="s">
        <v>344</v>
      </c>
      <c r="C69" s="140">
        <v>28.6</v>
      </c>
      <c r="D69" s="140">
        <v>5.72</v>
      </c>
      <c r="E69" s="140">
        <v>34.32</v>
      </c>
      <c r="F69" s="132" t="s">
        <v>8</v>
      </c>
    </row>
    <row r="70" spans="1:7" x14ac:dyDescent="0.35">
      <c r="A70" s="154"/>
      <c r="B70" s="149"/>
      <c r="C70" s="142">
        <f>SUM(C64:C69)</f>
        <v>1045.1299999999999</v>
      </c>
      <c r="D70" s="142">
        <f>SUM(D64:D69)</f>
        <v>93.61999999999999</v>
      </c>
      <c r="E70" s="142">
        <f>SUM(E64:E69)</f>
        <v>1138.75</v>
      </c>
    </row>
    <row r="71" spans="1:7" x14ac:dyDescent="0.35">
      <c r="A71" s="154"/>
      <c r="B71" s="149"/>
      <c r="C71" s="152"/>
      <c r="D71" s="152"/>
      <c r="E71" s="152"/>
    </row>
    <row r="72" spans="1:7" x14ac:dyDescent="0.35">
      <c r="A72" s="158" t="s">
        <v>309</v>
      </c>
      <c r="B72" s="149"/>
      <c r="C72" s="152"/>
      <c r="D72" s="152"/>
      <c r="E72" s="152"/>
    </row>
    <row r="73" spans="1:7" x14ac:dyDescent="0.35">
      <c r="A73" s="154" t="s">
        <v>191</v>
      </c>
      <c r="B73" s="148" t="s">
        <v>311</v>
      </c>
      <c r="C73" s="152">
        <v>313.33</v>
      </c>
      <c r="D73" s="152">
        <v>62.67</v>
      </c>
      <c r="E73" s="152">
        <v>376</v>
      </c>
      <c r="F73" s="132">
        <v>108926</v>
      </c>
    </row>
    <row r="74" spans="1:7" x14ac:dyDescent="0.35">
      <c r="A74" s="154"/>
      <c r="B74" s="149"/>
      <c r="C74" s="142">
        <f>SUM(C73:C73)</f>
        <v>313.33</v>
      </c>
      <c r="D74" s="142">
        <f>SUM(D73:D73)</f>
        <v>62.67</v>
      </c>
      <c r="E74" s="142">
        <f>SUM(E73:E73)</f>
        <v>376</v>
      </c>
    </row>
    <row r="75" spans="1:7" x14ac:dyDescent="0.35">
      <c r="A75" s="154"/>
      <c r="B75" s="148"/>
      <c r="C75" s="152"/>
      <c r="D75" s="152"/>
      <c r="E75" s="152"/>
      <c r="G75" s="139"/>
    </row>
    <row r="76" spans="1:7" x14ac:dyDescent="0.35">
      <c r="A76" s="159" t="s">
        <v>313</v>
      </c>
      <c r="B76" s="159"/>
      <c r="C76" s="143"/>
      <c r="D76" s="143"/>
      <c r="E76" s="143"/>
    </row>
    <row r="77" spans="1:7" x14ac:dyDescent="0.35">
      <c r="A77" s="160" t="s">
        <v>102</v>
      </c>
      <c r="B77" s="161" t="s">
        <v>258</v>
      </c>
      <c r="C77" s="143">
        <v>21.65</v>
      </c>
      <c r="D77" s="143">
        <v>4.33</v>
      </c>
      <c r="E77" s="143">
        <v>25.98</v>
      </c>
      <c r="F77" s="132" t="s">
        <v>8</v>
      </c>
    </row>
    <row r="78" spans="1:7" x14ac:dyDescent="0.35">
      <c r="A78" s="160" t="s">
        <v>343</v>
      </c>
      <c r="B78" s="161" t="s">
        <v>344</v>
      </c>
      <c r="C78" s="143">
        <v>28.6</v>
      </c>
      <c r="D78" s="143">
        <v>5.72</v>
      </c>
      <c r="E78" s="143">
        <v>34.32</v>
      </c>
      <c r="F78" s="132" t="s">
        <v>8</v>
      </c>
    </row>
    <row r="79" spans="1:7" x14ac:dyDescent="0.35">
      <c r="A79" s="160" t="s">
        <v>374</v>
      </c>
      <c r="B79" s="161" t="s">
        <v>375</v>
      </c>
      <c r="C79" s="143">
        <v>290</v>
      </c>
      <c r="D79" s="143">
        <v>58</v>
      </c>
      <c r="E79" s="143">
        <v>348</v>
      </c>
      <c r="F79" s="132">
        <v>108927</v>
      </c>
    </row>
    <row r="80" spans="1:7" x14ac:dyDescent="0.35">
      <c r="C80" s="142">
        <f>SUM(C77:C79)</f>
        <v>340.25</v>
      </c>
      <c r="D80" s="142">
        <f>SUM(D77:D79)</f>
        <v>68.05</v>
      </c>
      <c r="E80" s="142">
        <f>SUM(E77:E79)</f>
        <v>408.3</v>
      </c>
    </row>
    <row r="81" spans="1:7" x14ac:dyDescent="0.35">
      <c r="C81" s="152"/>
      <c r="D81" s="152"/>
      <c r="E81" s="152"/>
    </row>
    <row r="82" spans="1:7" x14ac:dyDescent="0.35">
      <c r="A82" s="133" t="s">
        <v>314</v>
      </c>
      <c r="C82" s="152"/>
      <c r="D82" s="152"/>
      <c r="E82" s="152"/>
    </row>
    <row r="83" spans="1:7" x14ac:dyDescent="0.35">
      <c r="A83" s="163" t="s">
        <v>105</v>
      </c>
      <c r="B83" s="164" t="s">
        <v>376</v>
      </c>
      <c r="C83" s="162">
        <v>11032.61</v>
      </c>
      <c r="D83" s="162"/>
      <c r="E83" s="162">
        <v>11032.61</v>
      </c>
      <c r="F83" s="165" t="s">
        <v>194</v>
      </c>
    </row>
    <row r="84" spans="1:7" x14ac:dyDescent="0.35">
      <c r="A84" s="163" t="s">
        <v>108</v>
      </c>
      <c r="B84" s="164" t="s">
        <v>377</v>
      </c>
      <c r="C84" s="162">
        <v>3182.15</v>
      </c>
      <c r="D84" s="162"/>
      <c r="E84" s="162">
        <v>3182.15</v>
      </c>
      <c r="F84" s="165">
        <v>108929</v>
      </c>
    </row>
    <row r="85" spans="1:7" x14ac:dyDescent="0.35">
      <c r="A85" s="163" t="s">
        <v>110</v>
      </c>
      <c r="B85" s="164" t="s">
        <v>378</v>
      </c>
      <c r="C85" s="162">
        <v>3926.77</v>
      </c>
      <c r="D85" s="162"/>
      <c r="E85" s="162">
        <v>3926.77</v>
      </c>
      <c r="F85" s="165">
        <v>108928</v>
      </c>
    </row>
    <row r="86" spans="1:7" x14ac:dyDescent="0.35">
      <c r="C86" s="142">
        <f>SUM(C83:C85)</f>
        <v>18141.53</v>
      </c>
      <c r="D86" s="142">
        <v>0</v>
      </c>
      <c r="E86" s="142">
        <f>SUM(E83:E85)</f>
        <v>18141.53</v>
      </c>
    </row>
    <row r="87" spans="1:7" x14ac:dyDescent="0.35">
      <c r="C87" s="166"/>
      <c r="D87" s="166"/>
      <c r="E87" s="166"/>
    </row>
    <row r="88" spans="1:7" x14ac:dyDescent="0.35">
      <c r="B88" s="167" t="s">
        <v>112</v>
      </c>
      <c r="C88" s="142">
        <f>C9+C25+C39+C47+C52++C56+C61+C70+C74+C80+C86</f>
        <v>30411.01</v>
      </c>
      <c r="D88" s="142">
        <f>D9+D25+D39+D47+D52+D56+D61+D70+D74+D80+D86</f>
        <v>1815.59</v>
      </c>
      <c r="E88" s="142">
        <f>E9+E25+E39+E47+E52+E56+E61+E70+E74+E80+E86</f>
        <v>32226.6</v>
      </c>
      <c r="G88" s="139"/>
    </row>
    <row r="89" spans="1:7" x14ac:dyDescent="0.35">
      <c r="B89" s="168"/>
      <c r="C89" s="152"/>
      <c r="D89" s="152"/>
      <c r="E89" s="152"/>
      <c r="G89" s="139"/>
    </row>
    <row r="90" spans="1:7" x14ac:dyDescent="0.35">
      <c r="A90" s="169"/>
      <c r="B90" s="168"/>
      <c r="C90" s="152"/>
      <c r="D90" s="152"/>
      <c r="E90" s="152"/>
    </row>
    <row r="91" spans="1:7" x14ac:dyDescent="0.35">
      <c r="A91" s="136"/>
      <c r="C91" s="144"/>
    </row>
    <row r="92" spans="1:7" x14ac:dyDescent="0.35">
      <c r="A92" s="170"/>
      <c r="C92" s="144"/>
    </row>
    <row r="93" spans="1:7" x14ac:dyDescent="0.35">
      <c r="A93" s="169"/>
      <c r="B93" s="171"/>
      <c r="C93" s="144"/>
    </row>
    <row r="94" spans="1:7" x14ac:dyDescent="0.35">
      <c r="A94" s="169"/>
      <c r="B94" s="171"/>
      <c r="C94" s="144"/>
    </row>
    <row r="95" spans="1:7" x14ac:dyDescent="0.35">
      <c r="A95" s="169"/>
      <c r="B95" s="171"/>
      <c r="C95" s="144"/>
    </row>
    <row r="96" spans="1:7" x14ac:dyDescent="0.35">
      <c r="A96" s="169"/>
      <c r="B96" s="171"/>
      <c r="C96" s="144"/>
    </row>
    <row r="97" spans="1:3" x14ac:dyDescent="0.35">
      <c r="A97" s="169"/>
      <c r="B97" s="171"/>
      <c r="C97" s="144"/>
    </row>
    <row r="98" spans="1:3" x14ac:dyDescent="0.35">
      <c r="A98" s="172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L31" sqref="L31"/>
    </sheetView>
  </sheetViews>
  <sheetFormatPr defaultRowHeight="16.149999999999999" x14ac:dyDescent="0.35"/>
  <cols>
    <col min="1" max="1" width="42" style="129" customWidth="1"/>
    <col min="2" max="2" width="41.3984375" style="129" customWidth="1"/>
    <col min="3" max="3" width="13.296875" style="131" bestFit="1" customWidth="1"/>
    <col min="4" max="4" width="10.69921875" style="131" customWidth="1"/>
    <col min="5" max="5" width="12.59765625" style="131" customWidth="1"/>
    <col min="6" max="6" width="8.59765625" style="132" customWidth="1"/>
    <col min="7" max="7" width="17.296875" style="128" customWidth="1"/>
    <col min="8" max="8" width="3.09765625" style="129" customWidth="1"/>
    <col min="9" max="255" width="9.09765625" style="129"/>
    <col min="256" max="256" width="4.3984375" style="129" customWidth="1"/>
    <col min="257" max="257" width="42" style="129" customWidth="1"/>
    <col min="258" max="258" width="41.3984375" style="129" customWidth="1"/>
    <col min="259" max="259" width="13.296875" style="129" bestFit="1" customWidth="1"/>
    <col min="260" max="260" width="10.69921875" style="129" customWidth="1"/>
    <col min="261" max="261" width="12.59765625" style="129" customWidth="1"/>
    <col min="262" max="262" width="8.59765625" style="129" customWidth="1"/>
    <col min="263" max="263" width="17.296875" style="129" customWidth="1"/>
    <col min="264" max="264" width="3.09765625" style="129" customWidth="1"/>
    <col min="265" max="511" width="9.09765625" style="129"/>
    <col min="512" max="512" width="4.3984375" style="129" customWidth="1"/>
    <col min="513" max="513" width="42" style="129" customWidth="1"/>
    <col min="514" max="514" width="41.3984375" style="129" customWidth="1"/>
    <col min="515" max="515" width="13.296875" style="129" bestFit="1" customWidth="1"/>
    <col min="516" max="516" width="10.69921875" style="129" customWidth="1"/>
    <col min="517" max="517" width="12.59765625" style="129" customWidth="1"/>
    <col min="518" max="518" width="8.59765625" style="129" customWidth="1"/>
    <col min="519" max="519" width="17.296875" style="129" customWidth="1"/>
    <col min="520" max="520" width="3.09765625" style="129" customWidth="1"/>
    <col min="521" max="767" width="9.09765625" style="129"/>
    <col min="768" max="768" width="4.3984375" style="129" customWidth="1"/>
    <col min="769" max="769" width="42" style="129" customWidth="1"/>
    <col min="770" max="770" width="41.3984375" style="129" customWidth="1"/>
    <col min="771" max="771" width="13.296875" style="129" bestFit="1" customWidth="1"/>
    <col min="772" max="772" width="10.69921875" style="129" customWidth="1"/>
    <col min="773" max="773" width="12.59765625" style="129" customWidth="1"/>
    <col min="774" max="774" width="8.59765625" style="129" customWidth="1"/>
    <col min="775" max="775" width="17.296875" style="129" customWidth="1"/>
    <col min="776" max="776" width="3.09765625" style="129" customWidth="1"/>
    <col min="777" max="1023" width="9.09765625" style="129"/>
    <col min="1024" max="1024" width="4.3984375" style="129" customWidth="1"/>
    <col min="1025" max="1025" width="42" style="129" customWidth="1"/>
    <col min="1026" max="1026" width="41.3984375" style="129" customWidth="1"/>
    <col min="1027" max="1027" width="13.296875" style="129" bestFit="1" customWidth="1"/>
    <col min="1028" max="1028" width="10.69921875" style="129" customWidth="1"/>
    <col min="1029" max="1029" width="12.59765625" style="129" customWidth="1"/>
    <col min="1030" max="1030" width="8.59765625" style="129" customWidth="1"/>
    <col min="1031" max="1031" width="17.296875" style="129" customWidth="1"/>
    <col min="1032" max="1032" width="3.09765625" style="129" customWidth="1"/>
    <col min="1033" max="1279" width="9.09765625" style="129"/>
    <col min="1280" max="1280" width="4.3984375" style="129" customWidth="1"/>
    <col min="1281" max="1281" width="42" style="129" customWidth="1"/>
    <col min="1282" max="1282" width="41.3984375" style="129" customWidth="1"/>
    <col min="1283" max="1283" width="13.296875" style="129" bestFit="1" customWidth="1"/>
    <col min="1284" max="1284" width="10.69921875" style="129" customWidth="1"/>
    <col min="1285" max="1285" width="12.59765625" style="129" customWidth="1"/>
    <col min="1286" max="1286" width="8.59765625" style="129" customWidth="1"/>
    <col min="1287" max="1287" width="17.296875" style="129" customWidth="1"/>
    <col min="1288" max="1288" width="3.09765625" style="129" customWidth="1"/>
    <col min="1289" max="1535" width="9.09765625" style="129"/>
    <col min="1536" max="1536" width="4.3984375" style="129" customWidth="1"/>
    <col min="1537" max="1537" width="42" style="129" customWidth="1"/>
    <col min="1538" max="1538" width="41.3984375" style="129" customWidth="1"/>
    <col min="1539" max="1539" width="13.296875" style="129" bestFit="1" customWidth="1"/>
    <col min="1540" max="1540" width="10.69921875" style="129" customWidth="1"/>
    <col min="1541" max="1541" width="12.59765625" style="129" customWidth="1"/>
    <col min="1542" max="1542" width="8.59765625" style="129" customWidth="1"/>
    <col min="1543" max="1543" width="17.296875" style="129" customWidth="1"/>
    <col min="1544" max="1544" width="3.09765625" style="129" customWidth="1"/>
    <col min="1545" max="1791" width="9.09765625" style="129"/>
    <col min="1792" max="1792" width="4.3984375" style="129" customWidth="1"/>
    <col min="1793" max="1793" width="42" style="129" customWidth="1"/>
    <col min="1794" max="1794" width="41.3984375" style="129" customWidth="1"/>
    <col min="1795" max="1795" width="13.296875" style="129" bestFit="1" customWidth="1"/>
    <col min="1796" max="1796" width="10.69921875" style="129" customWidth="1"/>
    <col min="1797" max="1797" width="12.59765625" style="129" customWidth="1"/>
    <col min="1798" max="1798" width="8.59765625" style="129" customWidth="1"/>
    <col min="1799" max="1799" width="17.296875" style="129" customWidth="1"/>
    <col min="1800" max="1800" width="3.09765625" style="129" customWidth="1"/>
    <col min="1801" max="2047" width="9.09765625" style="129"/>
    <col min="2048" max="2048" width="4.3984375" style="129" customWidth="1"/>
    <col min="2049" max="2049" width="42" style="129" customWidth="1"/>
    <col min="2050" max="2050" width="41.3984375" style="129" customWidth="1"/>
    <col min="2051" max="2051" width="13.296875" style="129" bestFit="1" customWidth="1"/>
    <col min="2052" max="2052" width="10.69921875" style="129" customWidth="1"/>
    <col min="2053" max="2053" width="12.59765625" style="129" customWidth="1"/>
    <col min="2054" max="2054" width="8.59765625" style="129" customWidth="1"/>
    <col min="2055" max="2055" width="17.296875" style="129" customWidth="1"/>
    <col min="2056" max="2056" width="3.09765625" style="129" customWidth="1"/>
    <col min="2057" max="2303" width="9.09765625" style="129"/>
    <col min="2304" max="2304" width="4.3984375" style="129" customWidth="1"/>
    <col min="2305" max="2305" width="42" style="129" customWidth="1"/>
    <col min="2306" max="2306" width="41.3984375" style="129" customWidth="1"/>
    <col min="2307" max="2307" width="13.296875" style="129" bestFit="1" customWidth="1"/>
    <col min="2308" max="2308" width="10.69921875" style="129" customWidth="1"/>
    <col min="2309" max="2309" width="12.59765625" style="129" customWidth="1"/>
    <col min="2310" max="2310" width="8.59765625" style="129" customWidth="1"/>
    <col min="2311" max="2311" width="17.296875" style="129" customWidth="1"/>
    <col min="2312" max="2312" width="3.09765625" style="129" customWidth="1"/>
    <col min="2313" max="2559" width="9.09765625" style="129"/>
    <col min="2560" max="2560" width="4.3984375" style="129" customWidth="1"/>
    <col min="2561" max="2561" width="42" style="129" customWidth="1"/>
    <col min="2562" max="2562" width="41.3984375" style="129" customWidth="1"/>
    <col min="2563" max="2563" width="13.296875" style="129" bestFit="1" customWidth="1"/>
    <col min="2564" max="2564" width="10.69921875" style="129" customWidth="1"/>
    <col min="2565" max="2565" width="12.59765625" style="129" customWidth="1"/>
    <col min="2566" max="2566" width="8.59765625" style="129" customWidth="1"/>
    <col min="2567" max="2567" width="17.296875" style="129" customWidth="1"/>
    <col min="2568" max="2568" width="3.09765625" style="129" customWidth="1"/>
    <col min="2569" max="2815" width="9.09765625" style="129"/>
    <col min="2816" max="2816" width="4.3984375" style="129" customWidth="1"/>
    <col min="2817" max="2817" width="42" style="129" customWidth="1"/>
    <col min="2818" max="2818" width="41.3984375" style="129" customWidth="1"/>
    <col min="2819" max="2819" width="13.296875" style="129" bestFit="1" customWidth="1"/>
    <col min="2820" max="2820" width="10.69921875" style="129" customWidth="1"/>
    <col min="2821" max="2821" width="12.59765625" style="129" customWidth="1"/>
    <col min="2822" max="2822" width="8.59765625" style="129" customWidth="1"/>
    <col min="2823" max="2823" width="17.296875" style="129" customWidth="1"/>
    <col min="2824" max="2824" width="3.09765625" style="129" customWidth="1"/>
    <col min="2825" max="3071" width="9.09765625" style="129"/>
    <col min="3072" max="3072" width="4.3984375" style="129" customWidth="1"/>
    <col min="3073" max="3073" width="42" style="129" customWidth="1"/>
    <col min="3074" max="3074" width="41.3984375" style="129" customWidth="1"/>
    <col min="3075" max="3075" width="13.296875" style="129" bestFit="1" customWidth="1"/>
    <col min="3076" max="3076" width="10.69921875" style="129" customWidth="1"/>
    <col min="3077" max="3077" width="12.59765625" style="129" customWidth="1"/>
    <col min="3078" max="3078" width="8.59765625" style="129" customWidth="1"/>
    <col min="3079" max="3079" width="17.296875" style="129" customWidth="1"/>
    <col min="3080" max="3080" width="3.09765625" style="129" customWidth="1"/>
    <col min="3081" max="3327" width="9.09765625" style="129"/>
    <col min="3328" max="3328" width="4.3984375" style="129" customWidth="1"/>
    <col min="3329" max="3329" width="42" style="129" customWidth="1"/>
    <col min="3330" max="3330" width="41.3984375" style="129" customWidth="1"/>
    <col min="3331" max="3331" width="13.296875" style="129" bestFit="1" customWidth="1"/>
    <col min="3332" max="3332" width="10.69921875" style="129" customWidth="1"/>
    <col min="3333" max="3333" width="12.59765625" style="129" customWidth="1"/>
    <col min="3334" max="3334" width="8.59765625" style="129" customWidth="1"/>
    <col min="3335" max="3335" width="17.296875" style="129" customWidth="1"/>
    <col min="3336" max="3336" width="3.09765625" style="129" customWidth="1"/>
    <col min="3337" max="3583" width="9.09765625" style="129"/>
    <col min="3584" max="3584" width="4.3984375" style="129" customWidth="1"/>
    <col min="3585" max="3585" width="42" style="129" customWidth="1"/>
    <col min="3586" max="3586" width="41.3984375" style="129" customWidth="1"/>
    <col min="3587" max="3587" width="13.296875" style="129" bestFit="1" customWidth="1"/>
    <col min="3588" max="3588" width="10.69921875" style="129" customWidth="1"/>
    <col min="3589" max="3589" width="12.59765625" style="129" customWidth="1"/>
    <col min="3590" max="3590" width="8.59765625" style="129" customWidth="1"/>
    <col min="3591" max="3591" width="17.296875" style="129" customWidth="1"/>
    <col min="3592" max="3592" width="3.09765625" style="129" customWidth="1"/>
    <col min="3593" max="3839" width="9.09765625" style="129"/>
    <col min="3840" max="3840" width="4.3984375" style="129" customWidth="1"/>
    <col min="3841" max="3841" width="42" style="129" customWidth="1"/>
    <col min="3842" max="3842" width="41.3984375" style="129" customWidth="1"/>
    <col min="3843" max="3843" width="13.296875" style="129" bestFit="1" customWidth="1"/>
    <col min="3844" max="3844" width="10.69921875" style="129" customWidth="1"/>
    <col min="3845" max="3845" width="12.59765625" style="129" customWidth="1"/>
    <col min="3846" max="3846" width="8.59765625" style="129" customWidth="1"/>
    <col min="3847" max="3847" width="17.296875" style="129" customWidth="1"/>
    <col min="3848" max="3848" width="3.09765625" style="129" customWidth="1"/>
    <col min="3849" max="4095" width="9.09765625" style="129"/>
    <col min="4096" max="4096" width="4.3984375" style="129" customWidth="1"/>
    <col min="4097" max="4097" width="42" style="129" customWidth="1"/>
    <col min="4098" max="4098" width="41.3984375" style="129" customWidth="1"/>
    <col min="4099" max="4099" width="13.296875" style="129" bestFit="1" customWidth="1"/>
    <col min="4100" max="4100" width="10.69921875" style="129" customWidth="1"/>
    <col min="4101" max="4101" width="12.59765625" style="129" customWidth="1"/>
    <col min="4102" max="4102" width="8.59765625" style="129" customWidth="1"/>
    <col min="4103" max="4103" width="17.296875" style="129" customWidth="1"/>
    <col min="4104" max="4104" width="3.09765625" style="129" customWidth="1"/>
    <col min="4105" max="4351" width="9.09765625" style="129"/>
    <col min="4352" max="4352" width="4.3984375" style="129" customWidth="1"/>
    <col min="4353" max="4353" width="42" style="129" customWidth="1"/>
    <col min="4354" max="4354" width="41.3984375" style="129" customWidth="1"/>
    <col min="4355" max="4355" width="13.296875" style="129" bestFit="1" customWidth="1"/>
    <col min="4356" max="4356" width="10.69921875" style="129" customWidth="1"/>
    <col min="4357" max="4357" width="12.59765625" style="129" customWidth="1"/>
    <col min="4358" max="4358" width="8.59765625" style="129" customWidth="1"/>
    <col min="4359" max="4359" width="17.296875" style="129" customWidth="1"/>
    <col min="4360" max="4360" width="3.09765625" style="129" customWidth="1"/>
    <col min="4361" max="4607" width="9.09765625" style="129"/>
    <col min="4608" max="4608" width="4.3984375" style="129" customWidth="1"/>
    <col min="4609" max="4609" width="42" style="129" customWidth="1"/>
    <col min="4610" max="4610" width="41.3984375" style="129" customWidth="1"/>
    <col min="4611" max="4611" width="13.296875" style="129" bestFit="1" customWidth="1"/>
    <col min="4612" max="4612" width="10.69921875" style="129" customWidth="1"/>
    <col min="4613" max="4613" width="12.59765625" style="129" customWidth="1"/>
    <col min="4614" max="4614" width="8.59765625" style="129" customWidth="1"/>
    <col min="4615" max="4615" width="17.296875" style="129" customWidth="1"/>
    <col min="4616" max="4616" width="3.09765625" style="129" customWidth="1"/>
    <col min="4617" max="4863" width="9.09765625" style="129"/>
    <col min="4864" max="4864" width="4.3984375" style="129" customWidth="1"/>
    <col min="4865" max="4865" width="42" style="129" customWidth="1"/>
    <col min="4866" max="4866" width="41.3984375" style="129" customWidth="1"/>
    <col min="4867" max="4867" width="13.296875" style="129" bestFit="1" customWidth="1"/>
    <col min="4868" max="4868" width="10.69921875" style="129" customWidth="1"/>
    <col min="4869" max="4869" width="12.59765625" style="129" customWidth="1"/>
    <col min="4870" max="4870" width="8.59765625" style="129" customWidth="1"/>
    <col min="4871" max="4871" width="17.296875" style="129" customWidth="1"/>
    <col min="4872" max="4872" width="3.09765625" style="129" customWidth="1"/>
    <col min="4873" max="5119" width="9.09765625" style="129"/>
    <col min="5120" max="5120" width="4.3984375" style="129" customWidth="1"/>
    <col min="5121" max="5121" width="42" style="129" customWidth="1"/>
    <col min="5122" max="5122" width="41.3984375" style="129" customWidth="1"/>
    <col min="5123" max="5123" width="13.296875" style="129" bestFit="1" customWidth="1"/>
    <col min="5124" max="5124" width="10.69921875" style="129" customWidth="1"/>
    <col min="5125" max="5125" width="12.59765625" style="129" customWidth="1"/>
    <col min="5126" max="5126" width="8.59765625" style="129" customWidth="1"/>
    <col min="5127" max="5127" width="17.296875" style="129" customWidth="1"/>
    <col min="5128" max="5128" width="3.09765625" style="129" customWidth="1"/>
    <col min="5129" max="5375" width="9.09765625" style="129"/>
    <col min="5376" max="5376" width="4.3984375" style="129" customWidth="1"/>
    <col min="5377" max="5377" width="42" style="129" customWidth="1"/>
    <col min="5378" max="5378" width="41.3984375" style="129" customWidth="1"/>
    <col min="5379" max="5379" width="13.296875" style="129" bestFit="1" customWidth="1"/>
    <col min="5380" max="5380" width="10.69921875" style="129" customWidth="1"/>
    <col min="5381" max="5381" width="12.59765625" style="129" customWidth="1"/>
    <col min="5382" max="5382" width="8.59765625" style="129" customWidth="1"/>
    <col min="5383" max="5383" width="17.296875" style="129" customWidth="1"/>
    <col min="5384" max="5384" width="3.09765625" style="129" customWidth="1"/>
    <col min="5385" max="5631" width="9.09765625" style="129"/>
    <col min="5632" max="5632" width="4.3984375" style="129" customWidth="1"/>
    <col min="5633" max="5633" width="42" style="129" customWidth="1"/>
    <col min="5634" max="5634" width="41.3984375" style="129" customWidth="1"/>
    <col min="5635" max="5635" width="13.296875" style="129" bestFit="1" customWidth="1"/>
    <col min="5636" max="5636" width="10.69921875" style="129" customWidth="1"/>
    <col min="5637" max="5637" width="12.59765625" style="129" customWidth="1"/>
    <col min="5638" max="5638" width="8.59765625" style="129" customWidth="1"/>
    <col min="5639" max="5639" width="17.296875" style="129" customWidth="1"/>
    <col min="5640" max="5640" width="3.09765625" style="129" customWidth="1"/>
    <col min="5641" max="5887" width="9.09765625" style="129"/>
    <col min="5888" max="5888" width="4.3984375" style="129" customWidth="1"/>
    <col min="5889" max="5889" width="42" style="129" customWidth="1"/>
    <col min="5890" max="5890" width="41.3984375" style="129" customWidth="1"/>
    <col min="5891" max="5891" width="13.296875" style="129" bestFit="1" customWidth="1"/>
    <col min="5892" max="5892" width="10.69921875" style="129" customWidth="1"/>
    <col min="5893" max="5893" width="12.59765625" style="129" customWidth="1"/>
    <col min="5894" max="5894" width="8.59765625" style="129" customWidth="1"/>
    <col min="5895" max="5895" width="17.296875" style="129" customWidth="1"/>
    <col min="5896" max="5896" width="3.09765625" style="129" customWidth="1"/>
    <col min="5897" max="6143" width="9.09765625" style="129"/>
    <col min="6144" max="6144" width="4.3984375" style="129" customWidth="1"/>
    <col min="6145" max="6145" width="42" style="129" customWidth="1"/>
    <col min="6146" max="6146" width="41.3984375" style="129" customWidth="1"/>
    <col min="6147" max="6147" width="13.296875" style="129" bestFit="1" customWidth="1"/>
    <col min="6148" max="6148" width="10.69921875" style="129" customWidth="1"/>
    <col min="6149" max="6149" width="12.59765625" style="129" customWidth="1"/>
    <col min="6150" max="6150" width="8.59765625" style="129" customWidth="1"/>
    <col min="6151" max="6151" width="17.296875" style="129" customWidth="1"/>
    <col min="6152" max="6152" width="3.09765625" style="129" customWidth="1"/>
    <col min="6153" max="6399" width="9.09765625" style="129"/>
    <col min="6400" max="6400" width="4.3984375" style="129" customWidth="1"/>
    <col min="6401" max="6401" width="42" style="129" customWidth="1"/>
    <col min="6402" max="6402" width="41.3984375" style="129" customWidth="1"/>
    <col min="6403" max="6403" width="13.296875" style="129" bestFit="1" customWidth="1"/>
    <col min="6404" max="6404" width="10.69921875" style="129" customWidth="1"/>
    <col min="6405" max="6405" width="12.59765625" style="129" customWidth="1"/>
    <col min="6406" max="6406" width="8.59765625" style="129" customWidth="1"/>
    <col min="6407" max="6407" width="17.296875" style="129" customWidth="1"/>
    <col min="6408" max="6408" width="3.09765625" style="129" customWidth="1"/>
    <col min="6409" max="6655" width="9.09765625" style="129"/>
    <col min="6656" max="6656" width="4.3984375" style="129" customWidth="1"/>
    <col min="6657" max="6657" width="42" style="129" customWidth="1"/>
    <col min="6658" max="6658" width="41.3984375" style="129" customWidth="1"/>
    <col min="6659" max="6659" width="13.296875" style="129" bestFit="1" customWidth="1"/>
    <col min="6660" max="6660" width="10.69921875" style="129" customWidth="1"/>
    <col min="6661" max="6661" width="12.59765625" style="129" customWidth="1"/>
    <col min="6662" max="6662" width="8.59765625" style="129" customWidth="1"/>
    <col min="6663" max="6663" width="17.296875" style="129" customWidth="1"/>
    <col min="6664" max="6664" width="3.09765625" style="129" customWidth="1"/>
    <col min="6665" max="6911" width="9.09765625" style="129"/>
    <col min="6912" max="6912" width="4.3984375" style="129" customWidth="1"/>
    <col min="6913" max="6913" width="42" style="129" customWidth="1"/>
    <col min="6914" max="6914" width="41.3984375" style="129" customWidth="1"/>
    <col min="6915" max="6915" width="13.296875" style="129" bestFit="1" customWidth="1"/>
    <col min="6916" max="6916" width="10.69921875" style="129" customWidth="1"/>
    <col min="6917" max="6917" width="12.59765625" style="129" customWidth="1"/>
    <col min="6918" max="6918" width="8.59765625" style="129" customWidth="1"/>
    <col min="6919" max="6919" width="17.296875" style="129" customWidth="1"/>
    <col min="6920" max="6920" width="3.09765625" style="129" customWidth="1"/>
    <col min="6921" max="7167" width="9.09765625" style="129"/>
    <col min="7168" max="7168" width="4.3984375" style="129" customWidth="1"/>
    <col min="7169" max="7169" width="42" style="129" customWidth="1"/>
    <col min="7170" max="7170" width="41.3984375" style="129" customWidth="1"/>
    <col min="7171" max="7171" width="13.296875" style="129" bestFit="1" customWidth="1"/>
    <col min="7172" max="7172" width="10.69921875" style="129" customWidth="1"/>
    <col min="7173" max="7173" width="12.59765625" style="129" customWidth="1"/>
    <col min="7174" max="7174" width="8.59765625" style="129" customWidth="1"/>
    <col min="7175" max="7175" width="17.296875" style="129" customWidth="1"/>
    <col min="7176" max="7176" width="3.09765625" style="129" customWidth="1"/>
    <col min="7177" max="7423" width="9.09765625" style="129"/>
    <col min="7424" max="7424" width="4.3984375" style="129" customWidth="1"/>
    <col min="7425" max="7425" width="42" style="129" customWidth="1"/>
    <col min="7426" max="7426" width="41.3984375" style="129" customWidth="1"/>
    <col min="7427" max="7427" width="13.296875" style="129" bestFit="1" customWidth="1"/>
    <col min="7428" max="7428" width="10.69921875" style="129" customWidth="1"/>
    <col min="7429" max="7429" width="12.59765625" style="129" customWidth="1"/>
    <col min="7430" max="7430" width="8.59765625" style="129" customWidth="1"/>
    <col min="7431" max="7431" width="17.296875" style="129" customWidth="1"/>
    <col min="7432" max="7432" width="3.09765625" style="129" customWidth="1"/>
    <col min="7433" max="7679" width="9.09765625" style="129"/>
    <col min="7680" max="7680" width="4.3984375" style="129" customWidth="1"/>
    <col min="7681" max="7681" width="42" style="129" customWidth="1"/>
    <col min="7682" max="7682" width="41.3984375" style="129" customWidth="1"/>
    <col min="7683" max="7683" width="13.296875" style="129" bestFit="1" customWidth="1"/>
    <col min="7684" max="7684" width="10.69921875" style="129" customWidth="1"/>
    <col min="7685" max="7685" width="12.59765625" style="129" customWidth="1"/>
    <col min="7686" max="7686" width="8.59765625" style="129" customWidth="1"/>
    <col min="7687" max="7687" width="17.296875" style="129" customWidth="1"/>
    <col min="7688" max="7688" width="3.09765625" style="129" customWidth="1"/>
    <col min="7689" max="7935" width="9.09765625" style="129"/>
    <col min="7936" max="7936" width="4.3984375" style="129" customWidth="1"/>
    <col min="7937" max="7937" width="42" style="129" customWidth="1"/>
    <col min="7938" max="7938" width="41.3984375" style="129" customWidth="1"/>
    <col min="7939" max="7939" width="13.296875" style="129" bestFit="1" customWidth="1"/>
    <col min="7940" max="7940" width="10.69921875" style="129" customWidth="1"/>
    <col min="7941" max="7941" width="12.59765625" style="129" customWidth="1"/>
    <col min="7942" max="7942" width="8.59765625" style="129" customWidth="1"/>
    <col min="7943" max="7943" width="17.296875" style="129" customWidth="1"/>
    <col min="7944" max="7944" width="3.09765625" style="129" customWidth="1"/>
    <col min="7945" max="8191" width="9.09765625" style="129"/>
    <col min="8192" max="8192" width="4.3984375" style="129" customWidth="1"/>
    <col min="8193" max="8193" width="42" style="129" customWidth="1"/>
    <col min="8194" max="8194" width="41.3984375" style="129" customWidth="1"/>
    <col min="8195" max="8195" width="13.296875" style="129" bestFit="1" customWidth="1"/>
    <col min="8196" max="8196" width="10.69921875" style="129" customWidth="1"/>
    <col min="8197" max="8197" width="12.59765625" style="129" customWidth="1"/>
    <col min="8198" max="8198" width="8.59765625" style="129" customWidth="1"/>
    <col min="8199" max="8199" width="17.296875" style="129" customWidth="1"/>
    <col min="8200" max="8200" width="3.09765625" style="129" customWidth="1"/>
    <col min="8201" max="8447" width="9.09765625" style="129"/>
    <col min="8448" max="8448" width="4.3984375" style="129" customWidth="1"/>
    <col min="8449" max="8449" width="42" style="129" customWidth="1"/>
    <col min="8450" max="8450" width="41.3984375" style="129" customWidth="1"/>
    <col min="8451" max="8451" width="13.296875" style="129" bestFit="1" customWidth="1"/>
    <col min="8452" max="8452" width="10.69921875" style="129" customWidth="1"/>
    <col min="8453" max="8453" width="12.59765625" style="129" customWidth="1"/>
    <col min="8454" max="8454" width="8.59765625" style="129" customWidth="1"/>
    <col min="8455" max="8455" width="17.296875" style="129" customWidth="1"/>
    <col min="8456" max="8456" width="3.09765625" style="129" customWidth="1"/>
    <col min="8457" max="8703" width="9.09765625" style="129"/>
    <col min="8704" max="8704" width="4.3984375" style="129" customWidth="1"/>
    <col min="8705" max="8705" width="42" style="129" customWidth="1"/>
    <col min="8706" max="8706" width="41.3984375" style="129" customWidth="1"/>
    <col min="8707" max="8707" width="13.296875" style="129" bestFit="1" customWidth="1"/>
    <col min="8708" max="8708" width="10.69921875" style="129" customWidth="1"/>
    <col min="8709" max="8709" width="12.59765625" style="129" customWidth="1"/>
    <col min="8710" max="8710" width="8.59765625" style="129" customWidth="1"/>
    <col min="8711" max="8711" width="17.296875" style="129" customWidth="1"/>
    <col min="8712" max="8712" width="3.09765625" style="129" customWidth="1"/>
    <col min="8713" max="8959" width="9.09765625" style="129"/>
    <col min="8960" max="8960" width="4.3984375" style="129" customWidth="1"/>
    <col min="8961" max="8961" width="42" style="129" customWidth="1"/>
    <col min="8962" max="8962" width="41.3984375" style="129" customWidth="1"/>
    <col min="8963" max="8963" width="13.296875" style="129" bestFit="1" customWidth="1"/>
    <col min="8964" max="8964" width="10.69921875" style="129" customWidth="1"/>
    <col min="8965" max="8965" width="12.59765625" style="129" customWidth="1"/>
    <col min="8966" max="8966" width="8.59765625" style="129" customWidth="1"/>
    <col min="8967" max="8967" width="17.296875" style="129" customWidth="1"/>
    <col min="8968" max="8968" width="3.09765625" style="129" customWidth="1"/>
    <col min="8969" max="9215" width="9.09765625" style="129"/>
    <col min="9216" max="9216" width="4.3984375" style="129" customWidth="1"/>
    <col min="9217" max="9217" width="42" style="129" customWidth="1"/>
    <col min="9218" max="9218" width="41.3984375" style="129" customWidth="1"/>
    <col min="9219" max="9219" width="13.296875" style="129" bestFit="1" customWidth="1"/>
    <col min="9220" max="9220" width="10.69921875" style="129" customWidth="1"/>
    <col min="9221" max="9221" width="12.59765625" style="129" customWidth="1"/>
    <col min="9222" max="9222" width="8.59765625" style="129" customWidth="1"/>
    <col min="9223" max="9223" width="17.296875" style="129" customWidth="1"/>
    <col min="9224" max="9224" width="3.09765625" style="129" customWidth="1"/>
    <col min="9225" max="9471" width="9.09765625" style="129"/>
    <col min="9472" max="9472" width="4.3984375" style="129" customWidth="1"/>
    <col min="9473" max="9473" width="42" style="129" customWidth="1"/>
    <col min="9474" max="9474" width="41.3984375" style="129" customWidth="1"/>
    <col min="9475" max="9475" width="13.296875" style="129" bestFit="1" customWidth="1"/>
    <col min="9476" max="9476" width="10.69921875" style="129" customWidth="1"/>
    <col min="9477" max="9477" width="12.59765625" style="129" customWidth="1"/>
    <col min="9478" max="9478" width="8.59765625" style="129" customWidth="1"/>
    <col min="9479" max="9479" width="17.296875" style="129" customWidth="1"/>
    <col min="9480" max="9480" width="3.09765625" style="129" customWidth="1"/>
    <col min="9481" max="9727" width="9.09765625" style="129"/>
    <col min="9728" max="9728" width="4.3984375" style="129" customWidth="1"/>
    <col min="9729" max="9729" width="42" style="129" customWidth="1"/>
    <col min="9730" max="9730" width="41.3984375" style="129" customWidth="1"/>
    <col min="9731" max="9731" width="13.296875" style="129" bestFit="1" customWidth="1"/>
    <col min="9732" max="9732" width="10.69921875" style="129" customWidth="1"/>
    <col min="9733" max="9733" width="12.59765625" style="129" customWidth="1"/>
    <col min="9734" max="9734" width="8.59765625" style="129" customWidth="1"/>
    <col min="9735" max="9735" width="17.296875" style="129" customWidth="1"/>
    <col min="9736" max="9736" width="3.09765625" style="129" customWidth="1"/>
    <col min="9737" max="9983" width="9.09765625" style="129"/>
    <col min="9984" max="9984" width="4.3984375" style="129" customWidth="1"/>
    <col min="9985" max="9985" width="42" style="129" customWidth="1"/>
    <col min="9986" max="9986" width="41.3984375" style="129" customWidth="1"/>
    <col min="9987" max="9987" width="13.296875" style="129" bestFit="1" customWidth="1"/>
    <col min="9988" max="9988" width="10.69921875" style="129" customWidth="1"/>
    <col min="9989" max="9989" width="12.59765625" style="129" customWidth="1"/>
    <col min="9990" max="9990" width="8.59765625" style="129" customWidth="1"/>
    <col min="9991" max="9991" width="17.296875" style="129" customWidth="1"/>
    <col min="9992" max="9992" width="3.09765625" style="129" customWidth="1"/>
    <col min="9993" max="10239" width="9.09765625" style="129"/>
    <col min="10240" max="10240" width="4.3984375" style="129" customWidth="1"/>
    <col min="10241" max="10241" width="42" style="129" customWidth="1"/>
    <col min="10242" max="10242" width="41.3984375" style="129" customWidth="1"/>
    <col min="10243" max="10243" width="13.296875" style="129" bestFit="1" customWidth="1"/>
    <col min="10244" max="10244" width="10.69921875" style="129" customWidth="1"/>
    <col min="10245" max="10245" width="12.59765625" style="129" customWidth="1"/>
    <col min="10246" max="10246" width="8.59765625" style="129" customWidth="1"/>
    <col min="10247" max="10247" width="17.296875" style="129" customWidth="1"/>
    <col min="10248" max="10248" width="3.09765625" style="129" customWidth="1"/>
    <col min="10249" max="10495" width="9.09765625" style="129"/>
    <col min="10496" max="10496" width="4.3984375" style="129" customWidth="1"/>
    <col min="10497" max="10497" width="42" style="129" customWidth="1"/>
    <col min="10498" max="10498" width="41.3984375" style="129" customWidth="1"/>
    <col min="10499" max="10499" width="13.296875" style="129" bestFit="1" customWidth="1"/>
    <col min="10500" max="10500" width="10.69921875" style="129" customWidth="1"/>
    <col min="10501" max="10501" width="12.59765625" style="129" customWidth="1"/>
    <col min="10502" max="10502" width="8.59765625" style="129" customWidth="1"/>
    <col min="10503" max="10503" width="17.296875" style="129" customWidth="1"/>
    <col min="10504" max="10504" width="3.09765625" style="129" customWidth="1"/>
    <col min="10505" max="10751" width="9.09765625" style="129"/>
    <col min="10752" max="10752" width="4.3984375" style="129" customWidth="1"/>
    <col min="10753" max="10753" width="42" style="129" customWidth="1"/>
    <col min="10754" max="10754" width="41.3984375" style="129" customWidth="1"/>
    <col min="10755" max="10755" width="13.296875" style="129" bestFit="1" customWidth="1"/>
    <col min="10756" max="10756" width="10.69921875" style="129" customWidth="1"/>
    <col min="10757" max="10757" width="12.59765625" style="129" customWidth="1"/>
    <col min="10758" max="10758" width="8.59765625" style="129" customWidth="1"/>
    <col min="10759" max="10759" width="17.296875" style="129" customWidth="1"/>
    <col min="10760" max="10760" width="3.09765625" style="129" customWidth="1"/>
    <col min="10761" max="11007" width="9.09765625" style="129"/>
    <col min="11008" max="11008" width="4.3984375" style="129" customWidth="1"/>
    <col min="11009" max="11009" width="42" style="129" customWidth="1"/>
    <col min="11010" max="11010" width="41.3984375" style="129" customWidth="1"/>
    <col min="11011" max="11011" width="13.296875" style="129" bestFit="1" customWidth="1"/>
    <col min="11012" max="11012" width="10.69921875" style="129" customWidth="1"/>
    <col min="11013" max="11013" width="12.59765625" style="129" customWidth="1"/>
    <col min="11014" max="11014" width="8.59765625" style="129" customWidth="1"/>
    <col min="11015" max="11015" width="17.296875" style="129" customWidth="1"/>
    <col min="11016" max="11016" width="3.09765625" style="129" customWidth="1"/>
    <col min="11017" max="11263" width="9.09765625" style="129"/>
    <col min="11264" max="11264" width="4.3984375" style="129" customWidth="1"/>
    <col min="11265" max="11265" width="42" style="129" customWidth="1"/>
    <col min="11266" max="11266" width="41.3984375" style="129" customWidth="1"/>
    <col min="11267" max="11267" width="13.296875" style="129" bestFit="1" customWidth="1"/>
    <col min="11268" max="11268" width="10.69921875" style="129" customWidth="1"/>
    <col min="11269" max="11269" width="12.59765625" style="129" customWidth="1"/>
    <col min="11270" max="11270" width="8.59765625" style="129" customWidth="1"/>
    <col min="11271" max="11271" width="17.296875" style="129" customWidth="1"/>
    <col min="11272" max="11272" width="3.09765625" style="129" customWidth="1"/>
    <col min="11273" max="11519" width="9.09765625" style="129"/>
    <col min="11520" max="11520" width="4.3984375" style="129" customWidth="1"/>
    <col min="11521" max="11521" width="42" style="129" customWidth="1"/>
    <col min="11522" max="11522" width="41.3984375" style="129" customWidth="1"/>
    <col min="11523" max="11523" width="13.296875" style="129" bestFit="1" customWidth="1"/>
    <col min="11524" max="11524" width="10.69921875" style="129" customWidth="1"/>
    <col min="11525" max="11525" width="12.59765625" style="129" customWidth="1"/>
    <col min="11526" max="11526" width="8.59765625" style="129" customWidth="1"/>
    <col min="11527" max="11527" width="17.296875" style="129" customWidth="1"/>
    <col min="11528" max="11528" width="3.09765625" style="129" customWidth="1"/>
    <col min="11529" max="11775" width="9.09765625" style="129"/>
    <col min="11776" max="11776" width="4.3984375" style="129" customWidth="1"/>
    <col min="11777" max="11777" width="42" style="129" customWidth="1"/>
    <col min="11778" max="11778" width="41.3984375" style="129" customWidth="1"/>
    <col min="11779" max="11779" width="13.296875" style="129" bestFit="1" customWidth="1"/>
    <col min="11780" max="11780" width="10.69921875" style="129" customWidth="1"/>
    <col min="11781" max="11781" width="12.59765625" style="129" customWidth="1"/>
    <col min="11782" max="11782" width="8.59765625" style="129" customWidth="1"/>
    <col min="11783" max="11783" width="17.296875" style="129" customWidth="1"/>
    <col min="11784" max="11784" width="3.09765625" style="129" customWidth="1"/>
    <col min="11785" max="12031" width="9.09765625" style="129"/>
    <col min="12032" max="12032" width="4.3984375" style="129" customWidth="1"/>
    <col min="12033" max="12033" width="42" style="129" customWidth="1"/>
    <col min="12034" max="12034" width="41.3984375" style="129" customWidth="1"/>
    <col min="12035" max="12035" width="13.296875" style="129" bestFit="1" customWidth="1"/>
    <col min="12036" max="12036" width="10.69921875" style="129" customWidth="1"/>
    <col min="12037" max="12037" width="12.59765625" style="129" customWidth="1"/>
    <col min="12038" max="12038" width="8.59765625" style="129" customWidth="1"/>
    <col min="12039" max="12039" width="17.296875" style="129" customWidth="1"/>
    <col min="12040" max="12040" width="3.09765625" style="129" customWidth="1"/>
    <col min="12041" max="12287" width="9.09765625" style="129"/>
    <col min="12288" max="12288" width="4.3984375" style="129" customWidth="1"/>
    <col min="12289" max="12289" width="42" style="129" customWidth="1"/>
    <col min="12290" max="12290" width="41.3984375" style="129" customWidth="1"/>
    <col min="12291" max="12291" width="13.296875" style="129" bestFit="1" customWidth="1"/>
    <col min="12292" max="12292" width="10.69921875" style="129" customWidth="1"/>
    <col min="12293" max="12293" width="12.59765625" style="129" customWidth="1"/>
    <col min="12294" max="12294" width="8.59765625" style="129" customWidth="1"/>
    <col min="12295" max="12295" width="17.296875" style="129" customWidth="1"/>
    <col min="12296" max="12296" width="3.09765625" style="129" customWidth="1"/>
    <col min="12297" max="12543" width="9.09765625" style="129"/>
    <col min="12544" max="12544" width="4.3984375" style="129" customWidth="1"/>
    <col min="12545" max="12545" width="42" style="129" customWidth="1"/>
    <col min="12546" max="12546" width="41.3984375" style="129" customWidth="1"/>
    <col min="12547" max="12547" width="13.296875" style="129" bestFit="1" customWidth="1"/>
    <col min="12548" max="12548" width="10.69921875" style="129" customWidth="1"/>
    <col min="12549" max="12549" width="12.59765625" style="129" customWidth="1"/>
    <col min="12550" max="12550" width="8.59765625" style="129" customWidth="1"/>
    <col min="12551" max="12551" width="17.296875" style="129" customWidth="1"/>
    <col min="12552" max="12552" width="3.09765625" style="129" customWidth="1"/>
    <col min="12553" max="12799" width="9.09765625" style="129"/>
    <col min="12800" max="12800" width="4.3984375" style="129" customWidth="1"/>
    <col min="12801" max="12801" width="42" style="129" customWidth="1"/>
    <col min="12802" max="12802" width="41.3984375" style="129" customWidth="1"/>
    <col min="12803" max="12803" width="13.296875" style="129" bestFit="1" customWidth="1"/>
    <col min="12804" max="12804" width="10.69921875" style="129" customWidth="1"/>
    <col min="12805" max="12805" width="12.59765625" style="129" customWidth="1"/>
    <col min="12806" max="12806" width="8.59765625" style="129" customWidth="1"/>
    <col min="12807" max="12807" width="17.296875" style="129" customWidth="1"/>
    <col min="12808" max="12808" width="3.09765625" style="129" customWidth="1"/>
    <col min="12809" max="13055" width="9.09765625" style="129"/>
    <col min="13056" max="13056" width="4.3984375" style="129" customWidth="1"/>
    <col min="13057" max="13057" width="42" style="129" customWidth="1"/>
    <col min="13058" max="13058" width="41.3984375" style="129" customWidth="1"/>
    <col min="13059" max="13059" width="13.296875" style="129" bestFit="1" customWidth="1"/>
    <col min="13060" max="13060" width="10.69921875" style="129" customWidth="1"/>
    <col min="13061" max="13061" width="12.59765625" style="129" customWidth="1"/>
    <col min="13062" max="13062" width="8.59765625" style="129" customWidth="1"/>
    <col min="13063" max="13063" width="17.296875" style="129" customWidth="1"/>
    <col min="13064" max="13064" width="3.09765625" style="129" customWidth="1"/>
    <col min="13065" max="13311" width="9.09765625" style="129"/>
    <col min="13312" max="13312" width="4.3984375" style="129" customWidth="1"/>
    <col min="13313" max="13313" width="42" style="129" customWidth="1"/>
    <col min="13314" max="13314" width="41.3984375" style="129" customWidth="1"/>
    <col min="13315" max="13315" width="13.296875" style="129" bestFit="1" customWidth="1"/>
    <col min="13316" max="13316" width="10.69921875" style="129" customWidth="1"/>
    <col min="13317" max="13317" width="12.59765625" style="129" customWidth="1"/>
    <col min="13318" max="13318" width="8.59765625" style="129" customWidth="1"/>
    <col min="13319" max="13319" width="17.296875" style="129" customWidth="1"/>
    <col min="13320" max="13320" width="3.09765625" style="129" customWidth="1"/>
    <col min="13321" max="13567" width="9.09765625" style="129"/>
    <col min="13568" max="13568" width="4.3984375" style="129" customWidth="1"/>
    <col min="13569" max="13569" width="42" style="129" customWidth="1"/>
    <col min="13570" max="13570" width="41.3984375" style="129" customWidth="1"/>
    <col min="13571" max="13571" width="13.296875" style="129" bestFit="1" customWidth="1"/>
    <col min="13572" max="13572" width="10.69921875" style="129" customWidth="1"/>
    <col min="13573" max="13573" width="12.59765625" style="129" customWidth="1"/>
    <col min="13574" max="13574" width="8.59765625" style="129" customWidth="1"/>
    <col min="13575" max="13575" width="17.296875" style="129" customWidth="1"/>
    <col min="13576" max="13576" width="3.09765625" style="129" customWidth="1"/>
    <col min="13577" max="13823" width="9.09765625" style="129"/>
    <col min="13824" max="13824" width="4.3984375" style="129" customWidth="1"/>
    <col min="13825" max="13825" width="42" style="129" customWidth="1"/>
    <col min="13826" max="13826" width="41.3984375" style="129" customWidth="1"/>
    <col min="13827" max="13827" width="13.296875" style="129" bestFit="1" customWidth="1"/>
    <col min="13828" max="13828" width="10.69921875" style="129" customWidth="1"/>
    <col min="13829" max="13829" width="12.59765625" style="129" customWidth="1"/>
    <col min="13830" max="13830" width="8.59765625" style="129" customWidth="1"/>
    <col min="13831" max="13831" width="17.296875" style="129" customWidth="1"/>
    <col min="13832" max="13832" width="3.09765625" style="129" customWidth="1"/>
    <col min="13833" max="14079" width="9.09765625" style="129"/>
    <col min="14080" max="14080" width="4.3984375" style="129" customWidth="1"/>
    <col min="14081" max="14081" width="42" style="129" customWidth="1"/>
    <col min="14082" max="14082" width="41.3984375" style="129" customWidth="1"/>
    <col min="14083" max="14083" width="13.296875" style="129" bestFit="1" customWidth="1"/>
    <col min="14084" max="14084" width="10.69921875" style="129" customWidth="1"/>
    <col min="14085" max="14085" width="12.59765625" style="129" customWidth="1"/>
    <col min="14086" max="14086" width="8.59765625" style="129" customWidth="1"/>
    <col min="14087" max="14087" width="17.296875" style="129" customWidth="1"/>
    <col min="14088" max="14088" width="3.09765625" style="129" customWidth="1"/>
    <col min="14089" max="14335" width="9.09765625" style="129"/>
    <col min="14336" max="14336" width="4.3984375" style="129" customWidth="1"/>
    <col min="14337" max="14337" width="42" style="129" customWidth="1"/>
    <col min="14338" max="14338" width="41.3984375" style="129" customWidth="1"/>
    <col min="14339" max="14339" width="13.296875" style="129" bestFit="1" customWidth="1"/>
    <col min="14340" max="14340" width="10.69921875" style="129" customWidth="1"/>
    <col min="14341" max="14341" width="12.59765625" style="129" customWidth="1"/>
    <col min="14342" max="14342" width="8.59765625" style="129" customWidth="1"/>
    <col min="14343" max="14343" width="17.296875" style="129" customWidth="1"/>
    <col min="14344" max="14344" width="3.09765625" style="129" customWidth="1"/>
    <col min="14345" max="14591" width="9.09765625" style="129"/>
    <col min="14592" max="14592" width="4.3984375" style="129" customWidth="1"/>
    <col min="14593" max="14593" width="42" style="129" customWidth="1"/>
    <col min="14594" max="14594" width="41.3984375" style="129" customWidth="1"/>
    <col min="14595" max="14595" width="13.296875" style="129" bestFit="1" customWidth="1"/>
    <col min="14596" max="14596" width="10.69921875" style="129" customWidth="1"/>
    <col min="14597" max="14597" width="12.59765625" style="129" customWidth="1"/>
    <col min="14598" max="14598" width="8.59765625" style="129" customWidth="1"/>
    <col min="14599" max="14599" width="17.296875" style="129" customWidth="1"/>
    <col min="14600" max="14600" width="3.09765625" style="129" customWidth="1"/>
    <col min="14601" max="14847" width="9.09765625" style="129"/>
    <col min="14848" max="14848" width="4.3984375" style="129" customWidth="1"/>
    <col min="14849" max="14849" width="42" style="129" customWidth="1"/>
    <col min="14850" max="14850" width="41.3984375" style="129" customWidth="1"/>
    <col min="14851" max="14851" width="13.296875" style="129" bestFit="1" customWidth="1"/>
    <col min="14852" max="14852" width="10.69921875" style="129" customWidth="1"/>
    <col min="14853" max="14853" width="12.59765625" style="129" customWidth="1"/>
    <col min="14854" max="14854" width="8.59765625" style="129" customWidth="1"/>
    <col min="14855" max="14855" width="17.296875" style="129" customWidth="1"/>
    <col min="14856" max="14856" width="3.09765625" style="129" customWidth="1"/>
    <col min="14857" max="15103" width="9.09765625" style="129"/>
    <col min="15104" max="15104" width="4.3984375" style="129" customWidth="1"/>
    <col min="15105" max="15105" width="42" style="129" customWidth="1"/>
    <col min="15106" max="15106" width="41.3984375" style="129" customWidth="1"/>
    <col min="15107" max="15107" width="13.296875" style="129" bestFit="1" customWidth="1"/>
    <col min="15108" max="15108" width="10.69921875" style="129" customWidth="1"/>
    <col min="15109" max="15109" width="12.59765625" style="129" customWidth="1"/>
    <col min="15110" max="15110" width="8.59765625" style="129" customWidth="1"/>
    <col min="15111" max="15111" width="17.296875" style="129" customWidth="1"/>
    <col min="15112" max="15112" width="3.09765625" style="129" customWidth="1"/>
    <col min="15113" max="15359" width="9.09765625" style="129"/>
    <col min="15360" max="15360" width="4.3984375" style="129" customWidth="1"/>
    <col min="15361" max="15361" width="42" style="129" customWidth="1"/>
    <col min="15362" max="15362" width="41.3984375" style="129" customWidth="1"/>
    <col min="15363" max="15363" width="13.296875" style="129" bestFit="1" customWidth="1"/>
    <col min="15364" max="15364" width="10.69921875" style="129" customWidth="1"/>
    <col min="15365" max="15365" width="12.59765625" style="129" customWidth="1"/>
    <col min="15366" max="15366" width="8.59765625" style="129" customWidth="1"/>
    <col min="15367" max="15367" width="17.296875" style="129" customWidth="1"/>
    <col min="15368" max="15368" width="3.09765625" style="129" customWidth="1"/>
    <col min="15369" max="15615" width="9.09765625" style="129"/>
    <col min="15616" max="15616" width="4.3984375" style="129" customWidth="1"/>
    <col min="15617" max="15617" width="42" style="129" customWidth="1"/>
    <col min="15618" max="15618" width="41.3984375" style="129" customWidth="1"/>
    <col min="15619" max="15619" width="13.296875" style="129" bestFit="1" customWidth="1"/>
    <col min="15620" max="15620" width="10.69921875" style="129" customWidth="1"/>
    <col min="15621" max="15621" width="12.59765625" style="129" customWidth="1"/>
    <col min="15622" max="15622" width="8.59765625" style="129" customWidth="1"/>
    <col min="15623" max="15623" width="17.296875" style="129" customWidth="1"/>
    <col min="15624" max="15624" width="3.09765625" style="129" customWidth="1"/>
    <col min="15625" max="15871" width="9.09765625" style="129"/>
    <col min="15872" max="15872" width="4.3984375" style="129" customWidth="1"/>
    <col min="15873" max="15873" width="42" style="129" customWidth="1"/>
    <col min="15874" max="15874" width="41.3984375" style="129" customWidth="1"/>
    <col min="15875" max="15875" width="13.296875" style="129" bestFit="1" customWidth="1"/>
    <col min="15876" max="15876" width="10.69921875" style="129" customWidth="1"/>
    <col min="15877" max="15877" width="12.59765625" style="129" customWidth="1"/>
    <col min="15878" max="15878" width="8.59765625" style="129" customWidth="1"/>
    <col min="15879" max="15879" width="17.296875" style="129" customWidth="1"/>
    <col min="15880" max="15880" width="3.09765625" style="129" customWidth="1"/>
    <col min="15881" max="16127" width="9.09765625" style="129"/>
    <col min="16128" max="16128" width="4.3984375" style="129" customWidth="1"/>
    <col min="16129" max="16129" width="42" style="129" customWidth="1"/>
    <col min="16130" max="16130" width="41.3984375" style="129" customWidth="1"/>
    <col min="16131" max="16131" width="13.296875" style="129" bestFit="1" customWidth="1"/>
    <col min="16132" max="16132" width="10.69921875" style="129" customWidth="1"/>
    <col min="16133" max="16133" width="12.59765625" style="129" customWidth="1"/>
    <col min="16134" max="16134" width="8.59765625" style="129" customWidth="1"/>
    <col min="16135" max="16135" width="17.296875" style="129" customWidth="1"/>
    <col min="16136" max="16136" width="3.09765625" style="129" customWidth="1"/>
    <col min="16137" max="16384" width="9.09765625" style="129"/>
  </cols>
  <sheetData>
    <row r="1" spans="1:8" x14ac:dyDescent="0.35">
      <c r="A1" s="251" t="s">
        <v>0</v>
      </c>
      <c r="B1" s="251"/>
      <c r="C1" s="251"/>
      <c r="D1" s="251"/>
      <c r="E1" s="251"/>
      <c r="F1" s="251"/>
    </row>
    <row r="2" spans="1:8" ht="15.7" customHeight="1" x14ac:dyDescent="0.35">
      <c r="B2" s="130" t="s">
        <v>379</v>
      </c>
    </row>
    <row r="3" spans="1:8" ht="15.7" customHeight="1" x14ac:dyDescent="0.35">
      <c r="B3" s="130"/>
    </row>
    <row r="4" spans="1:8" x14ac:dyDescent="0.35">
      <c r="A4" s="133" t="s">
        <v>262</v>
      </c>
      <c r="C4" s="134" t="s">
        <v>2</v>
      </c>
      <c r="D4" s="134" t="s">
        <v>3</v>
      </c>
      <c r="E4" s="134" t="s">
        <v>4</v>
      </c>
      <c r="F4" s="135" t="s">
        <v>5</v>
      </c>
    </row>
    <row r="5" spans="1:8" x14ac:dyDescent="0.35">
      <c r="A5" s="136" t="s">
        <v>198</v>
      </c>
      <c r="B5" s="129" t="s">
        <v>251</v>
      </c>
      <c r="C5" s="137">
        <v>15.77</v>
      </c>
      <c r="D5" s="137">
        <v>3.16</v>
      </c>
      <c r="E5" s="137">
        <v>18.93</v>
      </c>
      <c r="F5" s="132" t="s">
        <v>380</v>
      </c>
    </row>
    <row r="6" spans="1:8" x14ac:dyDescent="0.35">
      <c r="A6" s="136" t="s">
        <v>198</v>
      </c>
      <c r="B6" s="129" t="s">
        <v>251</v>
      </c>
      <c r="C6" s="140">
        <v>52.28</v>
      </c>
      <c r="D6" s="140">
        <v>10.46</v>
      </c>
      <c r="E6" s="140">
        <v>62.74</v>
      </c>
      <c r="F6" s="132" t="s">
        <v>380</v>
      </c>
      <c r="G6" s="139"/>
    </row>
    <row r="7" spans="1:8" x14ac:dyDescent="0.35">
      <c r="C7" s="142">
        <f>SUM(C5:C6)</f>
        <v>68.05</v>
      </c>
      <c r="D7" s="142">
        <f>SUM(D5:D6)</f>
        <v>13.620000000000001</v>
      </c>
      <c r="E7" s="142">
        <f>SUM(E5:E6)</f>
        <v>81.67</v>
      </c>
      <c r="H7" s="129" t="s">
        <v>24</v>
      </c>
    </row>
    <row r="8" spans="1:8" x14ac:dyDescent="0.35">
      <c r="C8" s="152"/>
      <c r="D8" s="152"/>
      <c r="E8" s="152"/>
    </row>
    <row r="9" spans="1:8" x14ac:dyDescent="0.35">
      <c r="A9" s="133" t="s">
        <v>269</v>
      </c>
      <c r="C9" s="143"/>
      <c r="D9" s="143"/>
      <c r="E9" s="143"/>
    </row>
    <row r="10" spans="1:8" x14ac:dyDescent="0.35">
      <c r="A10" s="136" t="s">
        <v>214</v>
      </c>
      <c r="B10" s="129" t="s">
        <v>215</v>
      </c>
      <c r="C10" s="144">
        <v>29.36</v>
      </c>
      <c r="D10" s="144">
        <v>5.87</v>
      </c>
      <c r="E10" s="144">
        <v>35.229999999999997</v>
      </c>
      <c r="F10" s="132">
        <v>108933</v>
      </c>
      <c r="G10" s="139"/>
    </row>
    <row r="11" spans="1:8" x14ac:dyDescent="0.35">
      <c r="A11" s="136" t="s">
        <v>348</v>
      </c>
      <c r="B11" s="129" t="s">
        <v>381</v>
      </c>
      <c r="C11" s="144">
        <v>99.67</v>
      </c>
      <c r="D11" s="144">
        <v>19.93</v>
      </c>
      <c r="E11" s="144">
        <v>119.6</v>
      </c>
      <c r="F11" s="132">
        <v>108936</v>
      </c>
      <c r="G11" s="139"/>
    </row>
    <row r="12" spans="1:8" x14ac:dyDescent="0.35">
      <c r="C12" s="142">
        <f>SUM(C10:C11)</f>
        <v>129.03</v>
      </c>
      <c r="D12" s="142">
        <f>SUM(D10:D11)</f>
        <v>25.8</v>
      </c>
      <c r="E12" s="142">
        <f>SUM(E10:E11)</f>
        <v>154.82999999999998</v>
      </c>
      <c r="G12" s="139"/>
    </row>
    <row r="13" spans="1:8" x14ac:dyDescent="0.35">
      <c r="C13" s="152"/>
      <c r="D13" s="152"/>
      <c r="E13" s="152"/>
      <c r="G13" s="139"/>
    </row>
    <row r="14" spans="1:8" x14ac:dyDescent="0.35">
      <c r="A14" s="133" t="s">
        <v>287</v>
      </c>
      <c r="C14" s="143"/>
      <c r="D14" s="143"/>
      <c r="E14" s="143"/>
    </row>
    <row r="15" spans="1:8" x14ac:dyDescent="0.35">
      <c r="A15" s="136" t="s">
        <v>382</v>
      </c>
      <c r="B15" s="129" t="s">
        <v>383</v>
      </c>
      <c r="C15" s="143">
        <v>52</v>
      </c>
      <c r="D15" s="143"/>
      <c r="E15" s="143">
        <v>52</v>
      </c>
      <c r="F15" s="132">
        <v>108934</v>
      </c>
    </row>
    <row r="16" spans="1:8" x14ac:dyDescent="0.35">
      <c r="A16" s="136" t="s">
        <v>198</v>
      </c>
      <c r="B16" s="148" t="s">
        <v>251</v>
      </c>
      <c r="C16" s="144">
        <v>72.09</v>
      </c>
      <c r="D16" s="144">
        <v>14.42</v>
      </c>
      <c r="E16" s="144">
        <v>86.51</v>
      </c>
      <c r="F16" s="132" t="s">
        <v>380</v>
      </c>
    </row>
    <row r="17" spans="1:7" x14ac:dyDescent="0.35">
      <c r="A17" s="136" t="s">
        <v>141</v>
      </c>
      <c r="B17" s="148" t="s">
        <v>142</v>
      </c>
      <c r="C17" s="144">
        <v>12.12</v>
      </c>
      <c r="D17" s="144"/>
      <c r="E17" s="144">
        <v>12.12</v>
      </c>
      <c r="F17" s="132">
        <v>108935</v>
      </c>
    </row>
    <row r="18" spans="1:7" x14ac:dyDescent="0.35">
      <c r="A18" s="149"/>
      <c r="B18" s="150"/>
      <c r="C18" s="142">
        <f>SUM(C15:C17)</f>
        <v>136.21</v>
      </c>
      <c r="D18" s="142">
        <f>SUM(D15:D17)</f>
        <v>14.42</v>
      </c>
      <c r="E18" s="142">
        <f>SUM(E15:E17)</f>
        <v>150.63</v>
      </c>
      <c r="F18" s="151"/>
    </row>
    <row r="19" spans="1:7" x14ac:dyDescent="0.35">
      <c r="A19" s="149"/>
      <c r="B19" s="150"/>
      <c r="C19" s="152"/>
      <c r="D19" s="152"/>
      <c r="E19" s="152"/>
      <c r="F19" s="151"/>
    </row>
    <row r="20" spans="1:7" x14ac:dyDescent="0.35">
      <c r="A20" s="149"/>
      <c r="B20" s="150"/>
      <c r="C20" s="152"/>
      <c r="D20" s="152"/>
      <c r="E20" s="152"/>
      <c r="F20" s="151"/>
    </row>
    <row r="21" spans="1:7" x14ac:dyDescent="0.35">
      <c r="A21" s="133" t="s">
        <v>292</v>
      </c>
      <c r="C21" s="143"/>
      <c r="D21" s="143"/>
      <c r="E21" s="143"/>
      <c r="G21" s="139"/>
    </row>
    <row r="22" spans="1:7" x14ac:dyDescent="0.35">
      <c r="A22" s="136" t="s">
        <v>198</v>
      </c>
      <c r="B22" s="129" t="s">
        <v>251</v>
      </c>
      <c r="C22" s="143">
        <v>72.09</v>
      </c>
      <c r="D22" s="143">
        <v>14.42</v>
      </c>
      <c r="E22" s="143">
        <v>86.51</v>
      </c>
      <c r="F22" s="132" t="s">
        <v>380</v>
      </c>
    </row>
    <row r="23" spans="1:7" x14ac:dyDescent="0.35">
      <c r="A23" s="136" t="s">
        <v>384</v>
      </c>
      <c r="B23" s="129" t="s">
        <v>385</v>
      </c>
      <c r="C23" s="143">
        <v>520</v>
      </c>
      <c r="D23" s="143">
        <v>104</v>
      </c>
      <c r="E23" s="143">
        <v>624</v>
      </c>
      <c r="F23" s="132">
        <v>108937</v>
      </c>
    </row>
    <row r="24" spans="1:7" x14ac:dyDescent="0.35">
      <c r="A24" s="136" t="s">
        <v>19</v>
      </c>
      <c r="B24" s="129" t="s">
        <v>386</v>
      </c>
      <c r="C24" s="143">
        <v>49.1</v>
      </c>
      <c r="D24" s="143"/>
      <c r="E24" s="143">
        <v>49.1</v>
      </c>
      <c r="F24" s="132" t="s">
        <v>380</v>
      </c>
    </row>
    <row r="25" spans="1:7" x14ac:dyDescent="0.35">
      <c r="A25" s="154"/>
      <c r="B25" s="149"/>
      <c r="C25" s="142">
        <f>SUM(C22:C24)</f>
        <v>641.19000000000005</v>
      </c>
      <c r="D25" s="142">
        <f>SUM(D22:D24)</f>
        <v>118.42</v>
      </c>
      <c r="E25" s="142">
        <f>SUM(E22:E24)</f>
        <v>759.61</v>
      </c>
      <c r="G25" s="139"/>
    </row>
    <row r="26" spans="1:7" x14ac:dyDescent="0.35">
      <c r="A26" s="154"/>
      <c r="B26" s="149"/>
      <c r="C26" s="152"/>
      <c r="D26" s="152"/>
      <c r="E26" s="152"/>
      <c r="G26" s="139"/>
    </row>
    <row r="27" spans="1:7" x14ac:dyDescent="0.35">
      <c r="A27" s="154"/>
      <c r="B27" s="149"/>
      <c r="C27" s="152"/>
      <c r="D27" s="152"/>
      <c r="E27" s="152"/>
      <c r="G27" s="139"/>
    </row>
    <row r="28" spans="1:7" x14ac:dyDescent="0.35">
      <c r="A28" s="158" t="s">
        <v>309</v>
      </c>
      <c r="B28" s="149"/>
      <c r="C28" s="152"/>
      <c r="D28" s="152"/>
      <c r="E28" s="152"/>
    </row>
    <row r="29" spans="1:7" x14ac:dyDescent="0.35">
      <c r="A29" s="154" t="s">
        <v>387</v>
      </c>
      <c r="B29" s="149" t="s">
        <v>388</v>
      </c>
      <c r="C29" s="152">
        <v>313.33</v>
      </c>
      <c r="D29" s="152">
        <v>62.67</v>
      </c>
      <c r="E29" s="152">
        <v>376</v>
      </c>
      <c r="F29" s="132">
        <v>108938</v>
      </c>
    </row>
    <row r="30" spans="1:7" x14ac:dyDescent="0.35">
      <c r="A30" s="154"/>
      <c r="B30" s="149"/>
      <c r="C30" s="142">
        <f>SUM(C29)</f>
        <v>313.33</v>
      </c>
      <c r="D30" s="142">
        <f>SUM(D29)</f>
        <v>62.67</v>
      </c>
      <c r="E30" s="142">
        <f>SUM(E29)</f>
        <v>376</v>
      </c>
    </row>
    <row r="31" spans="1:7" x14ac:dyDescent="0.35">
      <c r="A31" s="154"/>
      <c r="B31" s="149"/>
      <c r="C31" s="152"/>
      <c r="D31" s="152"/>
      <c r="E31" s="152"/>
    </row>
    <row r="32" spans="1:7" s="95" customFormat="1" ht="14.4" x14ac:dyDescent="0.3">
      <c r="A32" s="99" t="s">
        <v>252</v>
      </c>
      <c r="B32" s="115"/>
      <c r="C32" s="108"/>
      <c r="D32" s="108"/>
      <c r="E32" s="108"/>
      <c r="F32" s="98"/>
      <c r="G32" s="94"/>
    </row>
    <row r="33" spans="1:7" x14ac:dyDescent="0.35">
      <c r="A33" s="154" t="s">
        <v>389</v>
      </c>
      <c r="B33" s="149" t="s">
        <v>390</v>
      </c>
      <c r="C33" s="152">
        <v>46.48</v>
      </c>
      <c r="D33" s="152">
        <v>2.3199999999999998</v>
      </c>
      <c r="E33" s="152">
        <v>48.8</v>
      </c>
      <c r="F33" s="132">
        <v>108939</v>
      </c>
    </row>
    <row r="34" spans="1:7" x14ac:dyDescent="0.35">
      <c r="A34" s="158"/>
      <c r="B34" s="149"/>
      <c r="C34" s="142">
        <f>SUM(C33)</f>
        <v>46.48</v>
      </c>
      <c r="D34" s="142">
        <f>SUM(D33)</f>
        <v>2.3199999999999998</v>
      </c>
      <c r="E34" s="142">
        <f>SUM(E33)</f>
        <v>48.8</v>
      </c>
    </row>
    <row r="35" spans="1:7" x14ac:dyDescent="0.35">
      <c r="A35" s="158"/>
      <c r="B35" s="149"/>
      <c r="C35" s="152"/>
      <c r="D35" s="152"/>
      <c r="E35" s="152"/>
    </row>
    <row r="36" spans="1:7" x14ac:dyDescent="0.35">
      <c r="A36" s="133" t="s">
        <v>300</v>
      </c>
      <c r="B36" s="136"/>
      <c r="C36" s="143"/>
      <c r="D36" s="143"/>
      <c r="E36" s="143"/>
    </row>
    <row r="37" spans="1:7" x14ac:dyDescent="0.35">
      <c r="A37" s="136" t="s">
        <v>198</v>
      </c>
      <c r="B37" s="136" t="s">
        <v>251</v>
      </c>
      <c r="C37" s="143">
        <v>15.76</v>
      </c>
      <c r="D37" s="143">
        <v>3.16</v>
      </c>
      <c r="E37" s="143">
        <v>18.920000000000002</v>
      </c>
      <c r="F37" s="132" t="s">
        <v>380</v>
      </c>
    </row>
    <row r="38" spans="1:7" x14ac:dyDescent="0.35">
      <c r="A38" s="136" t="s">
        <v>198</v>
      </c>
      <c r="B38" s="136" t="s">
        <v>251</v>
      </c>
      <c r="C38" s="143">
        <v>52.28</v>
      </c>
      <c r="D38" s="143">
        <v>10.45</v>
      </c>
      <c r="E38" s="157">
        <v>62.73</v>
      </c>
      <c r="F38" s="132" t="s">
        <v>380</v>
      </c>
    </row>
    <row r="39" spans="1:7" x14ac:dyDescent="0.35">
      <c r="C39" s="142">
        <f>SUM(C37:C38)</f>
        <v>68.040000000000006</v>
      </c>
      <c r="D39" s="142">
        <f>SUM(D37:D38)</f>
        <v>13.61</v>
      </c>
      <c r="E39" s="142">
        <f>SUM(E37:E38)</f>
        <v>81.650000000000006</v>
      </c>
      <c r="G39" s="139"/>
    </row>
    <row r="40" spans="1:7" x14ac:dyDescent="0.35">
      <c r="C40" s="166"/>
      <c r="D40" s="166"/>
      <c r="E40" s="166"/>
    </row>
    <row r="41" spans="1:7" x14ac:dyDescent="0.35">
      <c r="B41" s="167" t="s">
        <v>112</v>
      </c>
      <c r="C41" s="142">
        <f>C7+C12+C18+C25+C30+C34+C39</f>
        <v>1402.33</v>
      </c>
      <c r="D41" s="142">
        <f>D7+D12+D18+D25+D30+D34+D39</f>
        <v>250.86</v>
      </c>
      <c r="E41" s="142">
        <f>E7+E12+E18+E25+E30+E34+E39</f>
        <v>1653.19</v>
      </c>
    </row>
    <row r="42" spans="1:7" x14ac:dyDescent="0.35">
      <c r="A42" s="169"/>
      <c r="B42" s="171"/>
      <c r="C42" s="144"/>
      <c r="G42" s="139"/>
    </row>
    <row r="43" spans="1:7" x14ac:dyDescent="0.35">
      <c r="A43" s="172"/>
      <c r="G43" s="139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activeCell="M13" sqref="M13"/>
    </sheetView>
  </sheetViews>
  <sheetFormatPr defaultRowHeight="16.149999999999999" x14ac:dyDescent="0.35"/>
  <cols>
    <col min="1" max="1" width="30.3984375" style="129" customWidth="1"/>
    <col min="2" max="2" width="35.59765625" style="129" bestFit="1" customWidth="1"/>
    <col min="3" max="3" width="13.296875" style="131" bestFit="1" customWidth="1"/>
    <col min="4" max="4" width="10.69921875" style="131" customWidth="1"/>
    <col min="5" max="5" width="12.59765625" style="131" customWidth="1"/>
    <col min="6" max="6" width="8.59765625" style="132" customWidth="1"/>
    <col min="7" max="7" width="17.296875" style="128" customWidth="1"/>
    <col min="8" max="8" width="3.09765625" style="129" customWidth="1"/>
    <col min="9" max="255" width="9.09765625" style="129"/>
    <col min="256" max="256" width="4.3984375" style="129" customWidth="1"/>
    <col min="257" max="257" width="30.3984375" style="129" customWidth="1"/>
    <col min="258" max="258" width="35.59765625" style="129" bestFit="1" customWidth="1"/>
    <col min="259" max="259" width="13.296875" style="129" bestFit="1" customWidth="1"/>
    <col min="260" max="260" width="10.69921875" style="129" customWidth="1"/>
    <col min="261" max="261" width="12.59765625" style="129" customWidth="1"/>
    <col min="262" max="262" width="8.59765625" style="129" customWidth="1"/>
    <col min="263" max="263" width="17.296875" style="129" customWidth="1"/>
    <col min="264" max="264" width="3.09765625" style="129" customWidth="1"/>
    <col min="265" max="511" width="9.09765625" style="129"/>
    <col min="512" max="512" width="4.3984375" style="129" customWidth="1"/>
    <col min="513" max="513" width="30.3984375" style="129" customWidth="1"/>
    <col min="514" max="514" width="35.59765625" style="129" bestFit="1" customWidth="1"/>
    <col min="515" max="515" width="13.296875" style="129" bestFit="1" customWidth="1"/>
    <col min="516" max="516" width="10.69921875" style="129" customWidth="1"/>
    <col min="517" max="517" width="12.59765625" style="129" customWidth="1"/>
    <col min="518" max="518" width="8.59765625" style="129" customWidth="1"/>
    <col min="519" max="519" width="17.296875" style="129" customWidth="1"/>
    <col min="520" max="520" width="3.09765625" style="129" customWidth="1"/>
    <col min="521" max="767" width="9.09765625" style="129"/>
    <col min="768" max="768" width="4.3984375" style="129" customWidth="1"/>
    <col min="769" max="769" width="30.3984375" style="129" customWidth="1"/>
    <col min="770" max="770" width="35.59765625" style="129" bestFit="1" customWidth="1"/>
    <col min="771" max="771" width="13.296875" style="129" bestFit="1" customWidth="1"/>
    <col min="772" max="772" width="10.69921875" style="129" customWidth="1"/>
    <col min="773" max="773" width="12.59765625" style="129" customWidth="1"/>
    <col min="774" max="774" width="8.59765625" style="129" customWidth="1"/>
    <col min="775" max="775" width="17.296875" style="129" customWidth="1"/>
    <col min="776" max="776" width="3.09765625" style="129" customWidth="1"/>
    <col min="777" max="1023" width="9.09765625" style="129"/>
    <col min="1024" max="1024" width="4.3984375" style="129" customWidth="1"/>
    <col min="1025" max="1025" width="30.3984375" style="129" customWidth="1"/>
    <col min="1026" max="1026" width="35.59765625" style="129" bestFit="1" customWidth="1"/>
    <col min="1027" max="1027" width="13.296875" style="129" bestFit="1" customWidth="1"/>
    <col min="1028" max="1028" width="10.69921875" style="129" customWidth="1"/>
    <col min="1029" max="1029" width="12.59765625" style="129" customWidth="1"/>
    <col min="1030" max="1030" width="8.59765625" style="129" customWidth="1"/>
    <col min="1031" max="1031" width="17.296875" style="129" customWidth="1"/>
    <col min="1032" max="1032" width="3.09765625" style="129" customWidth="1"/>
    <col min="1033" max="1279" width="9.09765625" style="129"/>
    <col min="1280" max="1280" width="4.3984375" style="129" customWidth="1"/>
    <col min="1281" max="1281" width="30.3984375" style="129" customWidth="1"/>
    <col min="1282" max="1282" width="35.59765625" style="129" bestFit="1" customWidth="1"/>
    <col min="1283" max="1283" width="13.296875" style="129" bestFit="1" customWidth="1"/>
    <col min="1284" max="1284" width="10.69921875" style="129" customWidth="1"/>
    <col min="1285" max="1285" width="12.59765625" style="129" customWidth="1"/>
    <col min="1286" max="1286" width="8.59765625" style="129" customWidth="1"/>
    <col min="1287" max="1287" width="17.296875" style="129" customWidth="1"/>
    <col min="1288" max="1288" width="3.09765625" style="129" customWidth="1"/>
    <col min="1289" max="1535" width="9.09765625" style="129"/>
    <col min="1536" max="1536" width="4.3984375" style="129" customWidth="1"/>
    <col min="1537" max="1537" width="30.3984375" style="129" customWidth="1"/>
    <col min="1538" max="1538" width="35.59765625" style="129" bestFit="1" customWidth="1"/>
    <col min="1539" max="1539" width="13.296875" style="129" bestFit="1" customWidth="1"/>
    <col min="1540" max="1540" width="10.69921875" style="129" customWidth="1"/>
    <col min="1541" max="1541" width="12.59765625" style="129" customWidth="1"/>
    <col min="1542" max="1542" width="8.59765625" style="129" customWidth="1"/>
    <col min="1543" max="1543" width="17.296875" style="129" customWidth="1"/>
    <col min="1544" max="1544" width="3.09765625" style="129" customWidth="1"/>
    <col min="1545" max="1791" width="9.09765625" style="129"/>
    <col min="1792" max="1792" width="4.3984375" style="129" customWidth="1"/>
    <col min="1793" max="1793" width="30.3984375" style="129" customWidth="1"/>
    <col min="1794" max="1794" width="35.59765625" style="129" bestFit="1" customWidth="1"/>
    <col min="1795" max="1795" width="13.296875" style="129" bestFit="1" customWidth="1"/>
    <col min="1796" max="1796" width="10.69921875" style="129" customWidth="1"/>
    <col min="1797" max="1797" width="12.59765625" style="129" customWidth="1"/>
    <col min="1798" max="1798" width="8.59765625" style="129" customWidth="1"/>
    <col min="1799" max="1799" width="17.296875" style="129" customWidth="1"/>
    <col min="1800" max="1800" width="3.09765625" style="129" customWidth="1"/>
    <col min="1801" max="2047" width="9.09765625" style="129"/>
    <col min="2048" max="2048" width="4.3984375" style="129" customWidth="1"/>
    <col min="2049" max="2049" width="30.3984375" style="129" customWidth="1"/>
    <col min="2050" max="2050" width="35.59765625" style="129" bestFit="1" customWidth="1"/>
    <col min="2051" max="2051" width="13.296875" style="129" bestFit="1" customWidth="1"/>
    <col min="2052" max="2052" width="10.69921875" style="129" customWidth="1"/>
    <col min="2053" max="2053" width="12.59765625" style="129" customWidth="1"/>
    <col min="2054" max="2054" width="8.59765625" style="129" customWidth="1"/>
    <col min="2055" max="2055" width="17.296875" style="129" customWidth="1"/>
    <col min="2056" max="2056" width="3.09765625" style="129" customWidth="1"/>
    <col min="2057" max="2303" width="9.09765625" style="129"/>
    <col min="2304" max="2304" width="4.3984375" style="129" customWidth="1"/>
    <col min="2305" max="2305" width="30.3984375" style="129" customWidth="1"/>
    <col min="2306" max="2306" width="35.59765625" style="129" bestFit="1" customWidth="1"/>
    <col min="2307" max="2307" width="13.296875" style="129" bestFit="1" customWidth="1"/>
    <col min="2308" max="2308" width="10.69921875" style="129" customWidth="1"/>
    <col min="2309" max="2309" width="12.59765625" style="129" customWidth="1"/>
    <col min="2310" max="2310" width="8.59765625" style="129" customWidth="1"/>
    <col min="2311" max="2311" width="17.296875" style="129" customWidth="1"/>
    <col min="2312" max="2312" width="3.09765625" style="129" customWidth="1"/>
    <col min="2313" max="2559" width="9.09765625" style="129"/>
    <col min="2560" max="2560" width="4.3984375" style="129" customWidth="1"/>
    <col min="2561" max="2561" width="30.3984375" style="129" customWidth="1"/>
    <col min="2562" max="2562" width="35.59765625" style="129" bestFit="1" customWidth="1"/>
    <col min="2563" max="2563" width="13.296875" style="129" bestFit="1" customWidth="1"/>
    <col min="2564" max="2564" width="10.69921875" style="129" customWidth="1"/>
    <col min="2565" max="2565" width="12.59765625" style="129" customWidth="1"/>
    <col min="2566" max="2566" width="8.59765625" style="129" customWidth="1"/>
    <col min="2567" max="2567" width="17.296875" style="129" customWidth="1"/>
    <col min="2568" max="2568" width="3.09765625" style="129" customWidth="1"/>
    <col min="2569" max="2815" width="9.09765625" style="129"/>
    <col min="2816" max="2816" width="4.3984375" style="129" customWidth="1"/>
    <col min="2817" max="2817" width="30.3984375" style="129" customWidth="1"/>
    <col min="2818" max="2818" width="35.59765625" style="129" bestFit="1" customWidth="1"/>
    <col min="2819" max="2819" width="13.296875" style="129" bestFit="1" customWidth="1"/>
    <col min="2820" max="2820" width="10.69921875" style="129" customWidth="1"/>
    <col min="2821" max="2821" width="12.59765625" style="129" customWidth="1"/>
    <col min="2822" max="2822" width="8.59765625" style="129" customWidth="1"/>
    <col min="2823" max="2823" width="17.296875" style="129" customWidth="1"/>
    <col min="2824" max="2824" width="3.09765625" style="129" customWidth="1"/>
    <col min="2825" max="3071" width="9.09765625" style="129"/>
    <col min="3072" max="3072" width="4.3984375" style="129" customWidth="1"/>
    <col min="3073" max="3073" width="30.3984375" style="129" customWidth="1"/>
    <col min="3074" max="3074" width="35.59765625" style="129" bestFit="1" customWidth="1"/>
    <col min="3075" max="3075" width="13.296875" style="129" bestFit="1" customWidth="1"/>
    <col min="3076" max="3076" width="10.69921875" style="129" customWidth="1"/>
    <col min="3077" max="3077" width="12.59765625" style="129" customWidth="1"/>
    <col min="3078" max="3078" width="8.59765625" style="129" customWidth="1"/>
    <col min="3079" max="3079" width="17.296875" style="129" customWidth="1"/>
    <col min="3080" max="3080" width="3.09765625" style="129" customWidth="1"/>
    <col min="3081" max="3327" width="9.09765625" style="129"/>
    <col min="3328" max="3328" width="4.3984375" style="129" customWidth="1"/>
    <col min="3329" max="3329" width="30.3984375" style="129" customWidth="1"/>
    <col min="3330" max="3330" width="35.59765625" style="129" bestFit="1" customWidth="1"/>
    <col min="3331" max="3331" width="13.296875" style="129" bestFit="1" customWidth="1"/>
    <col min="3332" max="3332" width="10.69921875" style="129" customWidth="1"/>
    <col min="3333" max="3333" width="12.59765625" style="129" customWidth="1"/>
    <col min="3334" max="3334" width="8.59765625" style="129" customWidth="1"/>
    <col min="3335" max="3335" width="17.296875" style="129" customWidth="1"/>
    <col min="3336" max="3336" width="3.09765625" style="129" customWidth="1"/>
    <col min="3337" max="3583" width="9.09765625" style="129"/>
    <col min="3584" max="3584" width="4.3984375" style="129" customWidth="1"/>
    <col min="3585" max="3585" width="30.3984375" style="129" customWidth="1"/>
    <col min="3586" max="3586" width="35.59765625" style="129" bestFit="1" customWidth="1"/>
    <col min="3587" max="3587" width="13.296875" style="129" bestFit="1" customWidth="1"/>
    <col min="3588" max="3588" width="10.69921875" style="129" customWidth="1"/>
    <col min="3589" max="3589" width="12.59765625" style="129" customWidth="1"/>
    <col min="3590" max="3590" width="8.59765625" style="129" customWidth="1"/>
    <col min="3591" max="3591" width="17.296875" style="129" customWidth="1"/>
    <col min="3592" max="3592" width="3.09765625" style="129" customWidth="1"/>
    <col min="3593" max="3839" width="9.09765625" style="129"/>
    <col min="3840" max="3840" width="4.3984375" style="129" customWidth="1"/>
    <col min="3841" max="3841" width="30.3984375" style="129" customWidth="1"/>
    <col min="3842" max="3842" width="35.59765625" style="129" bestFit="1" customWidth="1"/>
    <col min="3843" max="3843" width="13.296875" style="129" bestFit="1" customWidth="1"/>
    <col min="3844" max="3844" width="10.69921875" style="129" customWidth="1"/>
    <col min="3845" max="3845" width="12.59765625" style="129" customWidth="1"/>
    <col min="3846" max="3846" width="8.59765625" style="129" customWidth="1"/>
    <col min="3847" max="3847" width="17.296875" style="129" customWidth="1"/>
    <col min="3848" max="3848" width="3.09765625" style="129" customWidth="1"/>
    <col min="3849" max="4095" width="9.09765625" style="129"/>
    <col min="4096" max="4096" width="4.3984375" style="129" customWidth="1"/>
    <col min="4097" max="4097" width="30.3984375" style="129" customWidth="1"/>
    <col min="4098" max="4098" width="35.59765625" style="129" bestFit="1" customWidth="1"/>
    <col min="4099" max="4099" width="13.296875" style="129" bestFit="1" customWidth="1"/>
    <col min="4100" max="4100" width="10.69921875" style="129" customWidth="1"/>
    <col min="4101" max="4101" width="12.59765625" style="129" customWidth="1"/>
    <col min="4102" max="4102" width="8.59765625" style="129" customWidth="1"/>
    <col min="4103" max="4103" width="17.296875" style="129" customWidth="1"/>
    <col min="4104" max="4104" width="3.09765625" style="129" customWidth="1"/>
    <col min="4105" max="4351" width="9.09765625" style="129"/>
    <col min="4352" max="4352" width="4.3984375" style="129" customWidth="1"/>
    <col min="4353" max="4353" width="30.3984375" style="129" customWidth="1"/>
    <col min="4354" max="4354" width="35.59765625" style="129" bestFit="1" customWidth="1"/>
    <col min="4355" max="4355" width="13.296875" style="129" bestFit="1" customWidth="1"/>
    <col min="4356" max="4356" width="10.69921875" style="129" customWidth="1"/>
    <col min="4357" max="4357" width="12.59765625" style="129" customWidth="1"/>
    <col min="4358" max="4358" width="8.59765625" style="129" customWidth="1"/>
    <col min="4359" max="4359" width="17.296875" style="129" customWidth="1"/>
    <col min="4360" max="4360" width="3.09765625" style="129" customWidth="1"/>
    <col min="4361" max="4607" width="9.09765625" style="129"/>
    <col min="4608" max="4608" width="4.3984375" style="129" customWidth="1"/>
    <col min="4609" max="4609" width="30.3984375" style="129" customWidth="1"/>
    <col min="4610" max="4610" width="35.59765625" style="129" bestFit="1" customWidth="1"/>
    <col min="4611" max="4611" width="13.296875" style="129" bestFit="1" customWidth="1"/>
    <col min="4612" max="4612" width="10.69921875" style="129" customWidth="1"/>
    <col min="4613" max="4613" width="12.59765625" style="129" customWidth="1"/>
    <col min="4614" max="4614" width="8.59765625" style="129" customWidth="1"/>
    <col min="4615" max="4615" width="17.296875" style="129" customWidth="1"/>
    <col min="4616" max="4616" width="3.09765625" style="129" customWidth="1"/>
    <col min="4617" max="4863" width="9.09765625" style="129"/>
    <col min="4864" max="4864" width="4.3984375" style="129" customWidth="1"/>
    <col min="4865" max="4865" width="30.3984375" style="129" customWidth="1"/>
    <col min="4866" max="4866" width="35.59765625" style="129" bestFit="1" customWidth="1"/>
    <col min="4867" max="4867" width="13.296875" style="129" bestFit="1" customWidth="1"/>
    <col min="4868" max="4868" width="10.69921875" style="129" customWidth="1"/>
    <col min="4869" max="4869" width="12.59765625" style="129" customWidth="1"/>
    <col min="4870" max="4870" width="8.59765625" style="129" customWidth="1"/>
    <col min="4871" max="4871" width="17.296875" style="129" customWidth="1"/>
    <col min="4872" max="4872" width="3.09765625" style="129" customWidth="1"/>
    <col min="4873" max="5119" width="9.09765625" style="129"/>
    <col min="5120" max="5120" width="4.3984375" style="129" customWidth="1"/>
    <col min="5121" max="5121" width="30.3984375" style="129" customWidth="1"/>
    <col min="5122" max="5122" width="35.59765625" style="129" bestFit="1" customWidth="1"/>
    <col min="5123" max="5123" width="13.296875" style="129" bestFit="1" customWidth="1"/>
    <col min="5124" max="5124" width="10.69921875" style="129" customWidth="1"/>
    <col min="5125" max="5125" width="12.59765625" style="129" customWidth="1"/>
    <col min="5126" max="5126" width="8.59765625" style="129" customWidth="1"/>
    <col min="5127" max="5127" width="17.296875" style="129" customWidth="1"/>
    <col min="5128" max="5128" width="3.09765625" style="129" customWidth="1"/>
    <col min="5129" max="5375" width="9.09765625" style="129"/>
    <col min="5376" max="5376" width="4.3984375" style="129" customWidth="1"/>
    <col min="5377" max="5377" width="30.3984375" style="129" customWidth="1"/>
    <col min="5378" max="5378" width="35.59765625" style="129" bestFit="1" customWidth="1"/>
    <col min="5379" max="5379" width="13.296875" style="129" bestFit="1" customWidth="1"/>
    <col min="5380" max="5380" width="10.69921875" style="129" customWidth="1"/>
    <col min="5381" max="5381" width="12.59765625" style="129" customWidth="1"/>
    <col min="5382" max="5382" width="8.59765625" style="129" customWidth="1"/>
    <col min="5383" max="5383" width="17.296875" style="129" customWidth="1"/>
    <col min="5384" max="5384" width="3.09765625" style="129" customWidth="1"/>
    <col min="5385" max="5631" width="9.09765625" style="129"/>
    <col min="5632" max="5632" width="4.3984375" style="129" customWidth="1"/>
    <col min="5633" max="5633" width="30.3984375" style="129" customWidth="1"/>
    <col min="5634" max="5634" width="35.59765625" style="129" bestFit="1" customWidth="1"/>
    <col min="5635" max="5635" width="13.296875" style="129" bestFit="1" customWidth="1"/>
    <col min="5636" max="5636" width="10.69921875" style="129" customWidth="1"/>
    <col min="5637" max="5637" width="12.59765625" style="129" customWidth="1"/>
    <col min="5638" max="5638" width="8.59765625" style="129" customWidth="1"/>
    <col min="5639" max="5639" width="17.296875" style="129" customWidth="1"/>
    <col min="5640" max="5640" width="3.09765625" style="129" customWidth="1"/>
    <col min="5641" max="5887" width="9.09765625" style="129"/>
    <col min="5888" max="5888" width="4.3984375" style="129" customWidth="1"/>
    <col min="5889" max="5889" width="30.3984375" style="129" customWidth="1"/>
    <col min="5890" max="5890" width="35.59765625" style="129" bestFit="1" customWidth="1"/>
    <col min="5891" max="5891" width="13.296875" style="129" bestFit="1" customWidth="1"/>
    <col min="5892" max="5892" width="10.69921875" style="129" customWidth="1"/>
    <col min="5893" max="5893" width="12.59765625" style="129" customWidth="1"/>
    <col min="5894" max="5894" width="8.59765625" style="129" customWidth="1"/>
    <col min="5895" max="5895" width="17.296875" style="129" customWidth="1"/>
    <col min="5896" max="5896" width="3.09765625" style="129" customWidth="1"/>
    <col min="5897" max="6143" width="9.09765625" style="129"/>
    <col min="6144" max="6144" width="4.3984375" style="129" customWidth="1"/>
    <col min="6145" max="6145" width="30.3984375" style="129" customWidth="1"/>
    <col min="6146" max="6146" width="35.59765625" style="129" bestFit="1" customWidth="1"/>
    <col min="6147" max="6147" width="13.296875" style="129" bestFit="1" customWidth="1"/>
    <col min="6148" max="6148" width="10.69921875" style="129" customWidth="1"/>
    <col min="6149" max="6149" width="12.59765625" style="129" customWidth="1"/>
    <col min="6150" max="6150" width="8.59765625" style="129" customWidth="1"/>
    <col min="6151" max="6151" width="17.296875" style="129" customWidth="1"/>
    <col min="6152" max="6152" width="3.09765625" style="129" customWidth="1"/>
    <col min="6153" max="6399" width="9.09765625" style="129"/>
    <col min="6400" max="6400" width="4.3984375" style="129" customWidth="1"/>
    <col min="6401" max="6401" width="30.3984375" style="129" customWidth="1"/>
    <col min="6402" max="6402" width="35.59765625" style="129" bestFit="1" customWidth="1"/>
    <col min="6403" max="6403" width="13.296875" style="129" bestFit="1" customWidth="1"/>
    <col min="6404" max="6404" width="10.69921875" style="129" customWidth="1"/>
    <col min="6405" max="6405" width="12.59765625" style="129" customWidth="1"/>
    <col min="6406" max="6406" width="8.59765625" style="129" customWidth="1"/>
    <col min="6407" max="6407" width="17.296875" style="129" customWidth="1"/>
    <col min="6408" max="6408" width="3.09765625" style="129" customWidth="1"/>
    <col min="6409" max="6655" width="9.09765625" style="129"/>
    <col min="6656" max="6656" width="4.3984375" style="129" customWidth="1"/>
    <col min="6657" max="6657" width="30.3984375" style="129" customWidth="1"/>
    <col min="6658" max="6658" width="35.59765625" style="129" bestFit="1" customWidth="1"/>
    <col min="6659" max="6659" width="13.296875" style="129" bestFit="1" customWidth="1"/>
    <col min="6660" max="6660" width="10.69921875" style="129" customWidth="1"/>
    <col min="6661" max="6661" width="12.59765625" style="129" customWidth="1"/>
    <col min="6662" max="6662" width="8.59765625" style="129" customWidth="1"/>
    <col min="6663" max="6663" width="17.296875" style="129" customWidth="1"/>
    <col min="6664" max="6664" width="3.09765625" style="129" customWidth="1"/>
    <col min="6665" max="6911" width="9.09765625" style="129"/>
    <col min="6912" max="6912" width="4.3984375" style="129" customWidth="1"/>
    <col min="6913" max="6913" width="30.3984375" style="129" customWidth="1"/>
    <col min="6914" max="6914" width="35.59765625" style="129" bestFit="1" customWidth="1"/>
    <col min="6915" max="6915" width="13.296875" style="129" bestFit="1" customWidth="1"/>
    <col min="6916" max="6916" width="10.69921875" style="129" customWidth="1"/>
    <col min="6917" max="6917" width="12.59765625" style="129" customWidth="1"/>
    <col min="6918" max="6918" width="8.59765625" style="129" customWidth="1"/>
    <col min="6919" max="6919" width="17.296875" style="129" customWidth="1"/>
    <col min="6920" max="6920" width="3.09765625" style="129" customWidth="1"/>
    <col min="6921" max="7167" width="9.09765625" style="129"/>
    <col min="7168" max="7168" width="4.3984375" style="129" customWidth="1"/>
    <col min="7169" max="7169" width="30.3984375" style="129" customWidth="1"/>
    <col min="7170" max="7170" width="35.59765625" style="129" bestFit="1" customWidth="1"/>
    <col min="7171" max="7171" width="13.296875" style="129" bestFit="1" customWidth="1"/>
    <col min="7172" max="7172" width="10.69921875" style="129" customWidth="1"/>
    <col min="7173" max="7173" width="12.59765625" style="129" customWidth="1"/>
    <col min="7174" max="7174" width="8.59765625" style="129" customWidth="1"/>
    <col min="7175" max="7175" width="17.296875" style="129" customWidth="1"/>
    <col min="7176" max="7176" width="3.09765625" style="129" customWidth="1"/>
    <col min="7177" max="7423" width="9.09765625" style="129"/>
    <col min="7424" max="7424" width="4.3984375" style="129" customWidth="1"/>
    <col min="7425" max="7425" width="30.3984375" style="129" customWidth="1"/>
    <col min="7426" max="7426" width="35.59765625" style="129" bestFit="1" customWidth="1"/>
    <col min="7427" max="7427" width="13.296875" style="129" bestFit="1" customWidth="1"/>
    <col min="7428" max="7428" width="10.69921875" style="129" customWidth="1"/>
    <col min="7429" max="7429" width="12.59765625" style="129" customWidth="1"/>
    <col min="7430" max="7430" width="8.59765625" style="129" customWidth="1"/>
    <col min="7431" max="7431" width="17.296875" style="129" customWidth="1"/>
    <col min="7432" max="7432" width="3.09765625" style="129" customWidth="1"/>
    <col min="7433" max="7679" width="9.09765625" style="129"/>
    <col min="7680" max="7680" width="4.3984375" style="129" customWidth="1"/>
    <col min="7681" max="7681" width="30.3984375" style="129" customWidth="1"/>
    <col min="7682" max="7682" width="35.59765625" style="129" bestFit="1" customWidth="1"/>
    <col min="7683" max="7683" width="13.296875" style="129" bestFit="1" customWidth="1"/>
    <col min="7684" max="7684" width="10.69921875" style="129" customWidth="1"/>
    <col min="7685" max="7685" width="12.59765625" style="129" customWidth="1"/>
    <col min="7686" max="7686" width="8.59765625" style="129" customWidth="1"/>
    <col min="7687" max="7687" width="17.296875" style="129" customWidth="1"/>
    <col min="7688" max="7688" width="3.09765625" style="129" customWidth="1"/>
    <col min="7689" max="7935" width="9.09765625" style="129"/>
    <col min="7936" max="7936" width="4.3984375" style="129" customWidth="1"/>
    <col min="7937" max="7937" width="30.3984375" style="129" customWidth="1"/>
    <col min="7938" max="7938" width="35.59765625" style="129" bestFit="1" customWidth="1"/>
    <col min="7939" max="7939" width="13.296875" style="129" bestFit="1" customWidth="1"/>
    <col min="7940" max="7940" width="10.69921875" style="129" customWidth="1"/>
    <col min="7941" max="7941" width="12.59765625" style="129" customWidth="1"/>
    <col min="7942" max="7942" width="8.59765625" style="129" customWidth="1"/>
    <col min="7943" max="7943" width="17.296875" style="129" customWidth="1"/>
    <col min="7944" max="7944" width="3.09765625" style="129" customWidth="1"/>
    <col min="7945" max="8191" width="9.09765625" style="129"/>
    <col min="8192" max="8192" width="4.3984375" style="129" customWidth="1"/>
    <col min="8193" max="8193" width="30.3984375" style="129" customWidth="1"/>
    <col min="8194" max="8194" width="35.59765625" style="129" bestFit="1" customWidth="1"/>
    <col min="8195" max="8195" width="13.296875" style="129" bestFit="1" customWidth="1"/>
    <col min="8196" max="8196" width="10.69921875" style="129" customWidth="1"/>
    <col min="8197" max="8197" width="12.59765625" style="129" customWidth="1"/>
    <col min="8198" max="8198" width="8.59765625" style="129" customWidth="1"/>
    <col min="8199" max="8199" width="17.296875" style="129" customWidth="1"/>
    <col min="8200" max="8200" width="3.09765625" style="129" customWidth="1"/>
    <col min="8201" max="8447" width="9.09765625" style="129"/>
    <col min="8448" max="8448" width="4.3984375" style="129" customWidth="1"/>
    <col min="8449" max="8449" width="30.3984375" style="129" customWidth="1"/>
    <col min="8450" max="8450" width="35.59765625" style="129" bestFit="1" customWidth="1"/>
    <col min="8451" max="8451" width="13.296875" style="129" bestFit="1" customWidth="1"/>
    <col min="8452" max="8452" width="10.69921875" style="129" customWidth="1"/>
    <col min="8453" max="8453" width="12.59765625" style="129" customWidth="1"/>
    <col min="8454" max="8454" width="8.59765625" style="129" customWidth="1"/>
    <col min="8455" max="8455" width="17.296875" style="129" customWidth="1"/>
    <col min="8456" max="8456" width="3.09765625" style="129" customWidth="1"/>
    <col min="8457" max="8703" width="9.09765625" style="129"/>
    <col min="8704" max="8704" width="4.3984375" style="129" customWidth="1"/>
    <col min="8705" max="8705" width="30.3984375" style="129" customWidth="1"/>
    <col min="8706" max="8706" width="35.59765625" style="129" bestFit="1" customWidth="1"/>
    <col min="8707" max="8707" width="13.296875" style="129" bestFit="1" customWidth="1"/>
    <col min="8708" max="8708" width="10.69921875" style="129" customWidth="1"/>
    <col min="8709" max="8709" width="12.59765625" style="129" customWidth="1"/>
    <col min="8710" max="8710" width="8.59765625" style="129" customWidth="1"/>
    <col min="8711" max="8711" width="17.296875" style="129" customWidth="1"/>
    <col min="8712" max="8712" width="3.09765625" style="129" customWidth="1"/>
    <col min="8713" max="8959" width="9.09765625" style="129"/>
    <col min="8960" max="8960" width="4.3984375" style="129" customWidth="1"/>
    <col min="8961" max="8961" width="30.3984375" style="129" customWidth="1"/>
    <col min="8962" max="8962" width="35.59765625" style="129" bestFit="1" customWidth="1"/>
    <col min="8963" max="8963" width="13.296875" style="129" bestFit="1" customWidth="1"/>
    <col min="8964" max="8964" width="10.69921875" style="129" customWidth="1"/>
    <col min="8965" max="8965" width="12.59765625" style="129" customWidth="1"/>
    <col min="8966" max="8966" width="8.59765625" style="129" customWidth="1"/>
    <col min="8967" max="8967" width="17.296875" style="129" customWidth="1"/>
    <col min="8968" max="8968" width="3.09765625" style="129" customWidth="1"/>
    <col min="8969" max="9215" width="9.09765625" style="129"/>
    <col min="9216" max="9216" width="4.3984375" style="129" customWidth="1"/>
    <col min="9217" max="9217" width="30.3984375" style="129" customWidth="1"/>
    <col min="9218" max="9218" width="35.59765625" style="129" bestFit="1" customWidth="1"/>
    <col min="9219" max="9219" width="13.296875" style="129" bestFit="1" customWidth="1"/>
    <col min="9220" max="9220" width="10.69921875" style="129" customWidth="1"/>
    <col min="9221" max="9221" width="12.59765625" style="129" customWidth="1"/>
    <col min="9222" max="9222" width="8.59765625" style="129" customWidth="1"/>
    <col min="9223" max="9223" width="17.296875" style="129" customWidth="1"/>
    <col min="9224" max="9224" width="3.09765625" style="129" customWidth="1"/>
    <col min="9225" max="9471" width="9.09765625" style="129"/>
    <col min="9472" max="9472" width="4.3984375" style="129" customWidth="1"/>
    <col min="9473" max="9473" width="30.3984375" style="129" customWidth="1"/>
    <col min="9474" max="9474" width="35.59765625" style="129" bestFit="1" customWidth="1"/>
    <col min="9475" max="9475" width="13.296875" style="129" bestFit="1" customWidth="1"/>
    <col min="9476" max="9476" width="10.69921875" style="129" customWidth="1"/>
    <col min="9477" max="9477" width="12.59765625" style="129" customWidth="1"/>
    <col min="9478" max="9478" width="8.59765625" style="129" customWidth="1"/>
    <col min="9479" max="9479" width="17.296875" style="129" customWidth="1"/>
    <col min="9480" max="9480" width="3.09765625" style="129" customWidth="1"/>
    <col min="9481" max="9727" width="9.09765625" style="129"/>
    <col min="9728" max="9728" width="4.3984375" style="129" customWidth="1"/>
    <col min="9729" max="9729" width="30.3984375" style="129" customWidth="1"/>
    <col min="9730" max="9730" width="35.59765625" style="129" bestFit="1" customWidth="1"/>
    <col min="9731" max="9731" width="13.296875" style="129" bestFit="1" customWidth="1"/>
    <col min="9732" max="9732" width="10.69921875" style="129" customWidth="1"/>
    <col min="9733" max="9733" width="12.59765625" style="129" customWidth="1"/>
    <col min="9734" max="9734" width="8.59765625" style="129" customWidth="1"/>
    <col min="9735" max="9735" width="17.296875" style="129" customWidth="1"/>
    <col min="9736" max="9736" width="3.09765625" style="129" customWidth="1"/>
    <col min="9737" max="9983" width="9.09765625" style="129"/>
    <col min="9984" max="9984" width="4.3984375" style="129" customWidth="1"/>
    <col min="9985" max="9985" width="30.3984375" style="129" customWidth="1"/>
    <col min="9986" max="9986" width="35.59765625" style="129" bestFit="1" customWidth="1"/>
    <col min="9987" max="9987" width="13.296875" style="129" bestFit="1" customWidth="1"/>
    <col min="9988" max="9988" width="10.69921875" style="129" customWidth="1"/>
    <col min="9989" max="9989" width="12.59765625" style="129" customWidth="1"/>
    <col min="9990" max="9990" width="8.59765625" style="129" customWidth="1"/>
    <col min="9991" max="9991" width="17.296875" style="129" customWidth="1"/>
    <col min="9992" max="9992" width="3.09765625" style="129" customWidth="1"/>
    <col min="9993" max="10239" width="9.09765625" style="129"/>
    <col min="10240" max="10240" width="4.3984375" style="129" customWidth="1"/>
    <col min="10241" max="10241" width="30.3984375" style="129" customWidth="1"/>
    <col min="10242" max="10242" width="35.59765625" style="129" bestFit="1" customWidth="1"/>
    <col min="10243" max="10243" width="13.296875" style="129" bestFit="1" customWidth="1"/>
    <col min="10244" max="10244" width="10.69921875" style="129" customWidth="1"/>
    <col min="10245" max="10245" width="12.59765625" style="129" customWidth="1"/>
    <col min="10246" max="10246" width="8.59765625" style="129" customWidth="1"/>
    <col min="10247" max="10247" width="17.296875" style="129" customWidth="1"/>
    <col min="10248" max="10248" width="3.09765625" style="129" customWidth="1"/>
    <col min="10249" max="10495" width="9.09765625" style="129"/>
    <col min="10496" max="10496" width="4.3984375" style="129" customWidth="1"/>
    <col min="10497" max="10497" width="30.3984375" style="129" customWidth="1"/>
    <col min="10498" max="10498" width="35.59765625" style="129" bestFit="1" customWidth="1"/>
    <col min="10499" max="10499" width="13.296875" style="129" bestFit="1" customWidth="1"/>
    <col min="10500" max="10500" width="10.69921875" style="129" customWidth="1"/>
    <col min="10501" max="10501" width="12.59765625" style="129" customWidth="1"/>
    <col min="10502" max="10502" width="8.59765625" style="129" customWidth="1"/>
    <col min="10503" max="10503" width="17.296875" style="129" customWidth="1"/>
    <col min="10504" max="10504" width="3.09765625" style="129" customWidth="1"/>
    <col min="10505" max="10751" width="9.09765625" style="129"/>
    <col min="10752" max="10752" width="4.3984375" style="129" customWidth="1"/>
    <col min="10753" max="10753" width="30.3984375" style="129" customWidth="1"/>
    <col min="10754" max="10754" width="35.59765625" style="129" bestFit="1" customWidth="1"/>
    <col min="10755" max="10755" width="13.296875" style="129" bestFit="1" customWidth="1"/>
    <col min="10756" max="10756" width="10.69921875" style="129" customWidth="1"/>
    <col min="10757" max="10757" width="12.59765625" style="129" customWidth="1"/>
    <col min="10758" max="10758" width="8.59765625" style="129" customWidth="1"/>
    <col min="10759" max="10759" width="17.296875" style="129" customWidth="1"/>
    <col min="10760" max="10760" width="3.09765625" style="129" customWidth="1"/>
    <col min="10761" max="11007" width="9.09765625" style="129"/>
    <col min="11008" max="11008" width="4.3984375" style="129" customWidth="1"/>
    <col min="11009" max="11009" width="30.3984375" style="129" customWidth="1"/>
    <col min="11010" max="11010" width="35.59765625" style="129" bestFit="1" customWidth="1"/>
    <col min="11011" max="11011" width="13.296875" style="129" bestFit="1" customWidth="1"/>
    <col min="11012" max="11012" width="10.69921875" style="129" customWidth="1"/>
    <col min="11013" max="11013" width="12.59765625" style="129" customWidth="1"/>
    <col min="11014" max="11014" width="8.59765625" style="129" customWidth="1"/>
    <col min="11015" max="11015" width="17.296875" style="129" customWidth="1"/>
    <col min="11016" max="11016" width="3.09765625" style="129" customWidth="1"/>
    <col min="11017" max="11263" width="9.09765625" style="129"/>
    <col min="11264" max="11264" width="4.3984375" style="129" customWidth="1"/>
    <col min="11265" max="11265" width="30.3984375" style="129" customWidth="1"/>
    <col min="11266" max="11266" width="35.59765625" style="129" bestFit="1" customWidth="1"/>
    <col min="11267" max="11267" width="13.296875" style="129" bestFit="1" customWidth="1"/>
    <col min="11268" max="11268" width="10.69921875" style="129" customWidth="1"/>
    <col min="11269" max="11269" width="12.59765625" style="129" customWidth="1"/>
    <col min="11270" max="11270" width="8.59765625" style="129" customWidth="1"/>
    <col min="11271" max="11271" width="17.296875" style="129" customWidth="1"/>
    <col min="11272" max="11272" width="3.09765625" style="129" customWidth="1"/>
    <col min="11273" max="11519" width="9.09765625" style="129"/>
    <col min="11520" max="11520" width="4.3984375" style="129" customWidth="1"/>
    <col min="11521" max="11521" width="30.3984375" style="129" customWidth="1"/>
    <col min="11522" max="11522" width="35.59765625" style="129" bestFit="1" customWidth="1"/>
    <col min="11523" max="11523" width="13.296875" style="129" bestFit="1" customWidth="1"/>
    <col min="11524" max="11524" width="10.69921875" style="129" customWidth="1"/>
    <col min="11525" max="11525" width="12.59765625" style="129" customWidth="1"/>
    <col min="11526" max="11526" width="8.59765625" style="129" customWidth="1"/>
    <col min="11527" max="11527" width="17.296875" style="129" customWidth="1"/>
    <col min="11528" max="11528" width="3.09765625" style="129" customWidth="1"/>
    <col min="11529" max="11775" width="9.09765625" style="129"/>
    <col min="11776" max="11776" width="4.3984375" style="129" customWidth="1"/>
    <col min="11777" max="11777" width="30.3984375" style="129" customWidth="1"/>
    <col min="11778" max="11778" width="35.59765625" style="129" bestFit="1" customWidth="1"/>
    <col min="11779" max="11779" width="13.296875" style="129" bestFit="1" customWidth="1"/>
    <col min="11780" max="11780" width="10.69921875" style="129" customWidth="1"/>
    <col min="11781" max="11781" width="12.59765625" style="129" customWidth="1"/>
    <col min="11782" max="11782" width="8.59765625" style="129" customWidth="1"/>
    <col min="11783" max="11783" width="17.296875" style="129" customWidth="1"/>
    <col min="11784" max="11784" width="3.09765625" style="129" customWidth="1"/>
    <col min="11785" max="12031" width="9.09765625" style="129"/>
    <col min="12032" max="12032" width="4.3984375" style="129" customWidth="1"/>
    <col min="12033" max="12033" width="30.3984375" style="129" customWidth="1"/>
    <col min="12034" max="12034" width="35.59765625" style="129" bestFit="1" customWidth="1"/>
    <col min="12035" max="12035" width="13.296875" style="129" bestFit="1" customWidth="1"/>
    <col min="12036" max="12036" width="10.69921875" style="129" customWidth="1"/>
    <col min="12037" max="12037" width="12.59765625" style="129" customWidth="1"/>
    <col min="12038" max="12038" width="8.59765625" style="129" customWidth="1"/>
    <col min="12039" max="12039" width="17.296875" style="129" customWidth="1"/>
    <col min="12040" max="12040" width="3.09765625" style="129" customWidth="1"/>
    <col min="12041" max="12287" width="9.09765625" style="129"/>
    <col min="12288" max="12288" width="4.3984375" style="129" customWidth="1"/>
    <col min="12289" max="12289" width="30.3984375" style="129" customWidth="1"/>
    <col min="12290" max="12290" width="35.59765625" style="129" bestFit="1" customWidth="1"/>
    <col min="12291" max="12291" width="13.296875" style="129" bestFit="1" customWidth="1"/>
    <col min="12292" max="12292" width="10.69921875" style="129" customWidth="1"/>
    <col min="12293" max="12293" width="12.59765625" style="129" customWidth="1"/>
    <col min="12294" max="12294" width="8.59765625" style="129" customWidth="1"/>
    <col min="12295" max="12295" width="17.296875" style="129" customWidth="1"/>
    <col min="12296" max="12296" width="3.09765625" style="129" customWidth="1"/>
    <col min="12297" max="12543" width="9.09765625" style="129"/>
    <col min="12544" max="12544" width="4.3984375" style="129" customWidth="1"/>
    <col min="12545" max="12545" width="30.3984375" style="129" customWidth="1"/>
    <col min="12546" max="12546" width="35.59765625" style="129" bestFit="1" customWidth="1"/>
    <col min="12547" max="12547" width="13.296875" style="129" bestFit="1" customWidth="1"/>
    <col min="12548" max="12548" width="10.69921875" style="129" customWidth="1"/>
    <col min="12549" max="12549" width="12.59765625" style="129" customWidth="1"/>
    <col min="12550" max="12550" width="8.59765625" style="129" customWidth="1"/>
    <col min="12551" max="12551" width="17.296875" style="129" customWidth="1"/>
    <col min="12552" max="12552" width="3.09765625" style="129" customWidth="1"/>
    <col min="12553" max="12799" width="9.09765625" style="129"/>
    <col min="12800" max="12800" width="4.3984375" style="129" customWidth="1"/>
    <col min="12801" max="12801" width="30.3984375" style="129" customWidth="1"/>
    <col min="12802" max="12802" width="35.59765625" style="129" bestFit="1" customWidth="1"/>
    <col min="12803" max="12803" width="13.296875" style="129" bestFit="1" customWidth="1"/>
    <col min="12804" max="12804" width="10.69921875" style="129" customWidth="1"/>
    <col min="12805" max="12805" width="12.59765625" style="129" customWidth="1"/>
    <col min="12806" max="12806" width="8.59765625" style="129" customWidth="1"/>
    <col min="12807" max="12807" width="17.296875" style="129" customWidth="1"/>
    <col min="12808" max="12808" width="3.09765625" style="129" customWidth="1"/>
    <col min="12809" max="13055" width="9.09765625" style="129"/>
    <col min="13056" max="13056" width="4.3984375" style="129" customWidth="1"/>
    <col min="13057" max="13057" width="30.3984375" style="129" customWidth="1"/>
    <col min="13058" max="13058" width="35.59765625" style="129" bestFit="1" customWidth="1"/>
    <col min="13059" max="13059" width="13.296875" style="129" bestFit="1" customWidth="1"/>
    <col min="13060" max="13060" width="10.69921875" style="129" customWidth="1"/>
    <col min="13061" max="13061" width="12.59765625" style="129" customWidth="1"/>
    <col min="13062" max="13062" width="8.59765625" style="129" customWidth="1"/>
    <col min="13063" max="13063" width="17.296875" style="129" customWidth="1"/>
    <col min="13064" max="13064" width="3.09765625" style="129" customWidth="1"/>
    <col min="13065" max="13311" width="9.09765625" style="129"/>
    <col min="13312" max="13312" width="4.3984375" style="129" customWidth="1"/>
    <col min="13313" max="13313" width="30.3984375" style="129" customWidth="1"/>
    <col min="13314" max="13314" width="35.59765625" style="129" bestFit="1" customWidth="1"/>
    <col min="13315" max="13315" width="13.296875" style="129" bestFit="1" customWidth="1"/>
    <col min="13316" max="13316" width="10.69921875" style="129" customWidth="1"/>
    <col min="13317" max="13317" width="12.59765625" style="129" customWidth="1"/>
    <col min="13318" max="13318" width="8.59765625" style="129" customWidth="1"/>
    <col min="13319" max="13319" width="17.296875" style="129" customWidth="1"/>
    <col min="13320" max="13320" width="3.09765625" style="129" customWidth="1"/>
    <col min="13321" max="13567" width="9.09765625" style="129"/>
    <col min="13568" max="13568" width="4.3984375" style="129" customWidth="1"/>
    <col min="13569" max="13569" width="30.3984375" style="129" customWidth="1"/>
    <col min="13570" max="13570" width="35.59765625" style="129" bestFit="1" customWidth="1"/>
    <col min="13571" max="13571" width="13.296875" style="129" bestFit="1" customWidth="1"/>
    <col min="13572" max="13572" width="10.69921875" style="129" customWidth="1"/>
    <col min="13573" max="13573" width="12.59765625" style="129" customWidth="1"/>
    <col min="13574" max="13574" width="8.59765625" style="129" customWidth="1"/>
    <col min="13575" max="13575" width="17.296875" style="129" customWidth="1"/>
    <col min="13576" max="13576" width="3.09765625" style="129" customWidth="1"/>
    <col min="13577" max="13823" width="9.09765625" style="129"/>
    <col min="13824" max="13824" width="4.3984375" style="129" customWidth="1"/>
    <col min="13825" max="13825" width="30.3984375" style="129" customWidth="1"/>
    <col min="13826" max="13826" width="35.59765625" style="129" bestFit="1" customWidth="1"/>
    <col min="13827" max="13827" width="13.296875" style="129" bestFit="1" customWidth="1"/>
    <col min="13828" max="13828" width="10.69921875" style="129" customWidth="1"/>
    <col min="13829" max="13829" width="12.59765625" style="129" customWidth="1"/>
    <col min="13830" max="13830" width="8.59765625" style="129" customWidth="1"/>
    <col min="13831" max="13831" width="17.296875" style="129" customWidth="1"/>
    <col min="13832" max="13832" width="3.09765625" style="129" customWidth="1"/>
    <col min="13833" max="14079" width="9.09765625" style="129"/>
    <col min="14080" max="14080" width="4.3984375" style="129" customWidth="1"/>
    <col min="14081" max="14081" width="30.3984375" style="129" customWidth="1"/>
    <col min="14082" max="14082" width="35.59765625" style="129" bestFit="1" customWidth="1"/>
    <col min="14083" max="14083" width="13.296875" style="129" bestFit="1" customWidth="1"/>
    <col min="14084" max="14084" width="10.69921875" style="129" customWidth="1"/>
    <col min="14085" max="14085" width="12.59765625" style="129" customWidth="1"/>
    <col min="14086" max="14086" width="8.59765625" style="129" customWidth="1"/>
    <col min="14087" max="14087" width="17.296875" style="129" customWidth="1"/>
    <col min="14088" max="14088" width="3.09765625" style="129" customWidth="1"/>
    <col min="14089" max="14335" width="9.09765625" style="129"/>
    <col min="14336" max="14336" width="4.3984375" style="129" customWidth="1"/>
    <col min="14337" max="14337" width="30.3984375" style="129" customWidth="1"/>
    <col min="14338" max="14338" width="35.59765625" style="129" bestFit="1" customWidth="1"/>
    <col min="14339" max="14339" width="13.296875" style="129" bestFit="1" customWidth="1"/>
    <col min="14340" max="14340" width="10.69921875" style="129" customWidth="1"/>
    <col min="14341" max="14341" width="12.59765625" style="129" customWidth="1"/>
    <col min="14342" max="14342" width="8.59765625" style="129" customWidth="1"/>
    <col min="14343" max="14343" width="17.296875" style="129" customWidth="1"/>
    <col min="14344" max="14344" width="3.09765625" style="129" customWidth="1"/>
    <col min="14345" max="14591" width="9.09765625" style="129"/>
    <col min="14592" max="14592" width="4.3984375" style="129" customWidth="1"/>
    <col min="14593" max="14593" width="30.3984375" style="129" customWidth="1"/>
    <col min="14594" max="14594" width="35.59765625" style="129" bestFit="1" customWidth="1"/>
    <col min="14595" max="14595" width="13.296875" style="129" bestFit="1" customWidth="1"/>
    <col min="14596" max="14596" width="10.69921875" style="129" customWidth="1"/>
    <col min="14597" max="14597" width="12.59765625" style="129" customWidth="1"/>
    <col min="14598" max="14598" width="8.59765625" style="129" customWidth="1"/>
    <col min="14599" max="14599" width="17.296875" style="129" customWidth="1"/>
    <col min="14600" max="14600" width="3.09765625" style="129" customWidth="1"/>
    <col min="14601" max="14847" width="9.09765625" style="129"/>
    <col min="14848" max="14848" width="4.3984375" style="129" customWidth="1"/>
    <col min="14849" max="14849" width="30.3984375" style="129" customWidth="1"/>
    <col min="14850" max="14850" width="35.59765625" style="129" bestFit="1" customWidth="1"/>
    <col min="14851" max="14851" width="13.296875" style="129" bestFit="1" customWidth="1"/>
    <col min="14852" max="14852" width="10.69921875" style="129" customWidth="1"/>
    <col min="14853" max="14853" width="12.59765625" style="129" customWidth="1"/>
    <col min="14854" max="14854" width="8.59765625" style="129" customWidth="1"/>
    <col min="14855" max="14855" width="17.296875" style="129" customWidth="1"/>
    <col min="14856" max="14856" width="3.09765625" style="129" customWidth="1"/>
    <col min="14857" max="15103" width="9.09765625" style="129"/>
    <col min="15104" max="15104" width="4.3984375" style="129" customWidth="1"/>
    <col min="15105" max="15105" width="30.3984375" style="129" customWidth="1"/>
    <col min="15106" max="15106" width="35.59765625" style="129" bestFit="1" customWidth="1"/>
    <col min="15107" max="15107" width="13.296875" style="129" bestFit="1" customWidth="1"/>
    <col min="15108" max="15108" width="10.69921875" style="129" customWidth="1"/>
    <col min="15109" max="15109" width="12.59765625" style="129" customWidth="1"/>
    <col min="15110" max="15110" width="8.59765625" style="129" customWidth="1"/>
    <col min="15111" max="15111" width="17.296875" style="129" customWidth="1"/>
    <col min="15112" max="15112" width="3.09765625" style="129" customWidth="1"/>
    <col min="15113" max="15359" width="9.09765625" style="129"/>
    <col min="15360" max="15360" width="4.3984375" style="129" customWidth="1"/>
    <col min="15361" max="15361" width="30.3984375" style="129" customWidth="1"/>
    <col min="15362" max="15362" width="35.59765625" style="129" bestFit="1" customWidth="1"/>
    <col min="15363" max="15363" width="13.296875" style="129" bestFit="1" customWidth="1"/>
    <col min="15364" max="15364" width="10.69921875" style="129" customWidth="1"/>
    <col min="15365" max="15365" width="12.59765625" style="129" customWidth="1"/>
    <col min="15366" max="15366" width="8.59765625" style="129" customWidth="1"/>
    <col min="15367" max="15367" width="17.296875" style="129" customWidth="1"/>
    <col min="15368" max="15368" width="3.09765625" style="129" customWidth="1"/>
    <col min="15369" max="15615" width="9.09765625" style="129"/>
    <col min="15616" max="15616" width="4.3984375" style="129" customWidth="1"/>
    <col min="15617" max="15617" width="30.3984375" style="129" customWidth="1"/>
    <col min="15618" max="15618" width="35.59765625" style="129" bestFit="1" customWidth="1"/>
    <col min="15619" max="15619" width="13.296875" style="129" bestFit="1" customWidth="1"/>
    <col min="15620" max="15620" width="10.69921875" style="129" customWidth="1"/>
    <col min="15621" max="15621" width="12.59765625" style="129" customWidth="1"/>
    <col min="15622" max="15622" width="8.59765625" style="129" customWidth="1"/>
    <col min="15623" max="15623" width="17.296875" style="129" customWidth="1"/>
    <col min="15624" max="15624" width="3.09765625" style="129" customWidth="1"/>
    <col min="15625" max="15871" width="9.09765625" style="129"/>
    <col min="15872" max="15872" width="4.3984375" style="129" customWidth="1"/>
    <col min="15873" max="15873" width="30.3984375" style="129" customWidth="1"/>
    <col min="15874" max="15874" width="35.59765625" style="129" bestFit="1" customWidth="1"/>
    <col min="15875" max="15875" width="13.296875" style="129" bestFit="1" customWidth="1"/>
    <col min="15876" max="15876" width="10.69921875" style="129" customWidth="1"/>
    <col min="15877" max="15877" width="12.59765625" style="129" customWidth="1"/>
    <col min="15878" max="15878" width="8.59765625" style="129" customWidth="1"/>
    <col min="15879" max="15879" width="17.296875" style="129" customWidth="1"/>
    <col min="15880" max="15880" width="3.09765625" style="129" customWidth="1"/>
    <col min="15881" max="16127" width="9.09765625" style="129"/>
    <col min="16128" max="16128" width="4.3984375" style="129" customWidth="1"/>
    <col min="16129" max="16129" width="30.3984375" style="129" customWidth="1"/>
    <col min="16130" max="16130" width="35.59765625" style="129" bestFit="1" customWidth="1"/>
    <col min="16131" max="16131" width="13.296875" style="129" bestFit="1" customWidth="1"/>
    <col min="16132" max="16132" width="10.69921875" style="129" customWidth="1"/>
    <col min="16133" max="16133" width="12.59765625" style="129" customWidth="1"/>
    <col min="16134" max="16134" width="8.59765625" style="129" customWidth="1"/>
    <col min="16135" max="16135" width="17.296875" style="129" customWidth="1"/>
    <col min="16136" max="16136" width="3.09765625" style="129" customWidth="1"/>
    <col min="16137" max="16384" width="9.09765625" style="129"/>
  </cols>
  <sheetData>
    <row r="1" spans="1:8" ht="18.600000000000001" customHeight="1" x14ac:dyDescent="0.35">
      <c r="A1" s="251" t="s">
        <v>0</v>
      </c>
      <c r="B1" s="251"/>
      <c r="C1" s="251"/>
      <c r="D1" s="251"/>
      <c r="E1" s="251"/>
      <c r="F1" s="251"/>
    </row>
    <row r="2" spans="1:8" ht="15.7" customHeight="1" x14ac:dyDescent="0.35">
      <c r="B2" s="130">
        <v>43344</v>
      </c>
    </row>
    <row r="3" spans="1:8" ht="15.7" customHeight="1" x14ac:dyDescent="0.35">
      <c r="B3" s="130"/>
    </row>
    <row r="4" spans="1:8" ht="15" customHeight="1" x14ac:dyDescent="0.35">
      <c r="A4" s="133" t="s">
        <v>262</v>
      </c>
      <c r="C4" s="134" t="s">
        <v>2</v>
      </c>
      <c r="D4" s="134" t="s">
        <v>3</v>
      </c>
      <c r="E4" s="134" t="s">
        <v>4</v>
      </c>
      <c r="F4" s="135" t="s">
        <v>5</v>
      </c>
    </row>
    <row r="5" spans="1:8" ht="14.4" customHeight="1" x14ac:dyDescent="0.35">
      <c r="A5" s="136" t="s">
        <v>6</v>
      </c>
      <c r="B5" s="129" t="s">
        <v>7</v>
      </c>
      <c r="C5" s="137">
        <v>600</v>
      </c>
      <c r="D5" s="137"/>
      <c r="E5" s="137">
        <v>600</v>
      </c>
      <c r="F5" s="132" t="s">
        <v>8</v>
      </c>
    </row>
    <row r="6" spans="1:8" ht="14.4" customHeight="1" x14ac:dyDescent="0.35">
      <c r="A6" s="136" t="s">
        <v>198</v>
      </c>
      <c r="B6" s="129" t="s">
        <v>391</v>
      </c>
      <c r="C6" s="137">
        <v>52.28</v>
      </c>
      <c r="D6" s="137">
        <v>10.46</v>
      </c>
      <c r="E6" s="138">
        <v>62.741</v>
      </c>
      <c r="F6" s="132" t="s">
        <v>8</v>
      </c>
      <c r="G6" s="139"/>
    </row>
    <row r="7" spans="1:8" ht="14.4" customHeight="1" x14ac:dyDescent="0.35">
      <c r="A7" s="136" t="s">
        <v>198</v>
      </c>
      <c r="B7" s="129" t="s">
        <v>391</v>
      </c>
      <c r="C7" s="137">
        <v>22.18</v>
      </c>
      <c r="D7" s="137">
        <v>4.43</v>
      </c>
      <c r="E7" s="138">
        <v>26.61</v>
      </c>
      <c r="F7" s="132" t="s">
        <v>8</v>
      </c>
      <c r="G7" s="139"/>
    </row>
    <row r="8" spans="1:8" ht="14.4" customHeight="1" x14ac:dyDescent="0.35">
      <c r="A8" s="136" t="s">
        <v>17</v>
      </c>
      <c r="B8" s="129" t="s">
        <v>392</v>
      </c>
      <c r="C8" s="140">
        <v>15</v>
      </c>
      <c r="D8" s="140">
        <v>3</v>
      </c>
      <c r="E8" s="140">
        <v>18</v>
      </c>
      <c r="F8" s="132" t="s">
        <v>8</v>
      </c>
      <c r="G8" s="139"/>
    </row>
    <row r="9" spans="1:8" ht="14.4" customHeight="1" x14ac:dyDescent="0.35">
      <c r="A9" s="136" t="s">
        <v>13</v>
      </c>
      <c r="B9" s="129" t="s">
        <v>393</v>
      </c>
      <c r="C9" s="140">
        <v>31.73</v>
      </c>
      <c r="D9" s="140">
        <v>6.35</v>
      </c>
      <c r="E9" s="140">
        <v>38.08</v>
      </c>
      <c r="F9" s="132">
        <v>203362</v>
      </c>
      <c r="G9" s="139"/>
    </row>
    <row r="10" spans="1:8" ht="14.4" customHeight="1" x14ac:dyDescent="0.35">
      <c r="A10" s="136" t="s">
        <v>13</v>
      </c>
      <c r="B10" s="129" t="s">
        <v>124</v>
      </c>
      <c r="C10" s="140">
        <v>32</v>
      </c>
      <c r="D10" s="140">
        <v>6.4</v>
      </c>
      <c r="E10" s="140">
        <v>38.4</v>
      </c>
      <c r="F10" s="132">
        <v>203362</v>
      </c>
      <c r="G10" s="139"/>
    </row>
    <row r="11" spans="1:8" ht="14.4" customHeight="1" x14ac:dyDescent="0.35">
      <c r="A11" s="136" t="s">
        <v>394</v>
      </c>
      <c r="B11" s="129" t="s">
        <v>395</v>
      </c>
      <c r="C11" s="140">
        <v>75.25</v>
      </c>
      <c r="D11" s="140">
        <v>15.05</v>
      </c>
      <c r="E11" s="140">
        <v>90.3</v>
      </c>
      <c r="F11" s="132">
        <v>203361</v>
      </c>
      <c r="G11" s="139"/>
    </row>
    <row r="12" spans="1:8" ht="12.85" customHeight="1" x14ac:dyDescent="0.35">
      <c r="C12" s="142">
        <f>SUM(C5:C11)</f>
        <v>828.43999999999994</v>
      </c>
      <c r="D12" s="142">
        <f>SUM(D5:D11)</f>
        <v>45.69</v>
      </c>
      <c r="E12" s="142">
        <f>SUM(E5:E11)</f>
        <v>874.13099999999997</v>
      </c>
      <c r="H12" s="129" t="s">
        <v>24</v>
      </c>
    </row>
    <row r="13" spans="1:8" x14ac:dyDescent="0.35">
      <c r="A13" s="133" t="s">
        <v>269</v>
      </c>
      <c r="C13" s="143"/>
      <c r="D13" s="143"/>
      <c r="E13" s="143"/>
    </row>
    <row r="14" spans="1:8" x14ac:dyDescent="0.35">
      <c r="A14" s="136" t="s">
        <v>33</v>
      </c>
      <c r="B14" s="129" t="s">
        <v>34</v>
      </c>
      <c r="C14" s="144">
        <v>8.31</v>
      </c>
      <c r="D14" s="144"/>
      <c r="E14" s="144">
        <v>8.31</v>
      </c>
      <c r="F14" s="132" t="s">
        <v>8</v>
      </c>
      <c r="G14" s="139"/>
    </row>
    <row r="15" spans="1:8" x14ac:dyDescent="0.35">
      <c r="A15" s="129" t="s">
        <v>37</v>
      </c>
      <c r="B15" s="129" t="s">
        <v>38</v>
      </c>
      <c r="C15" s="145">
        <v>81.34</v>
      </c>
      <c r="D15" s="145">
        <v>16.27</v>
      </c>
      <c r="E15" s="145">
        <v>97.61</v>
      </c>
      <c r="F15" s="146" t="s">
        <v>8</v>
      </c>
    </row>
    <row r="16" spans="1:8" x14ac:dyDescent="0.35">
      <c r="A16" s="129" t="s">
        <v>17</v>
      </c>
      <c r="B16" s="129" t="s">
        <v>396</v>
      </c>
      <c r="C16" s="144">
        <v>67.78</v>
      </c>
      <c r="D16" s="144">
        <v>13.57</v>
      </c>
      <c r="E16" s="144">
        <v>81.349999999999994</v>
      </c>
      <c r="F16" s="146" t="s">
        <v>8</v>
      </c>
      <c r="G16" s="139"/>
    </row>
    <row r="17" spans="1:7" x14ac:dyDescent="0.35">
      <c r="A17" s="136" t="s">
        <v>146</v>
      </c>
      <c r="B17" s="129" t="s">
        <v>397</v>
      </c>
      <c r="C17" s="143">
        <v>5.18</v>
      </c>
      <c r="D17" s="143">
        <v>1.04</v>
      </c>
      <c r="E17" s="143">
        <v>6.22</v>
      </c>
      <c r="F17" s="132" t="s">
        <v>242</v>
      </c>
      <c r="G17" s="139"/>
    </row>
    <row r="18" spans="1:7" x14ac:dyDescent="0.35">
      <c r="A18" s="136" t="s">
        <v>13</v>
      </c>
      <c r="B18" s="129" t="s">
        <v>213</v>
      </c>
      <c r="C18" s="143">
        <v>21.84</v>
      </c>
      <c r="D18" s="143">
        <v>4.37</v>
      </c>
      <c r="E18" s="143">
        <v>26.21</v>
      </c>
      <c r="F18" s="132">
        <v>203362</v>
      </c>
      <c r="G18" s="139"/>
    </row>
    <row r="19" spans="1:7" x14ac:dyDescent="0.35">
      <c r="A19" s="136" t="s">
        <v>398</v>
      </c>
      <c r="B19" s="129" t="s">
        <v>399</v>
      </c>
      <c r="C19" s="143">
        <v>28.76</v>
      </c>
      <c r="D19" s="143">
        <v>5.76</v>
      </c>
      <c r="E19" s="143">
        <v>34.520000000000003</v>
      </c>
      <c r="F19" s="132">
        <v>108940</v>
      </c>
      <c r="G19" s="139"/>
    </row>
    <row r="20" spans="1:7" x14ac:dyDescent="0.35">
      <c r="A20" s="136" t="s">
        <v>129</v>
      </c>
      <c r="B20" s="129" t="s">
        <v>400</v>
      </c>
      <c r="C20" s="143">
        <v>116</v>
      </c>
      <c r="D20" s="143"/>
      <c r="E20" s="143">
        <v>116</v>
      </c>
      <c r="F20" s="132" t="s">
        <v>242</v>
      </c>
      <c r="G20" s="139"/>
    </row>
    <row r="21" spans="1:7" x14ac:dyDescent="0.35">
      <c r="C21" s="142">
        <f>SUM(C14:C20)</f>
        <v>329.21000000000004</v>
      </c>
      <c r="D21" s="142">
        <f>SUM(D14:D20)</f>
        <v>41.01</v>
      </c>
      <c r="E21" s="142">
        <f>SUM(E14:E20)</f>
        <v>370.22</v>
      </c>
      <c r="G21" s="139"/>
    </row>
    <row r="22" spans="1:7" x14ac:dyDescent="0.35">
      <c r="C22" s="152"/>
      <c r="D22" s="152"/>
      <c r="E22" s="152"/>
      <c r="G22" s="139"/>
    </row>
    <row r="23" spans="1:7" x14ac:dyDescent="0.35">
      <c r="A23" s="133" t="s">
        <v>287</v>
      </c>
      <c r="C23" s="143"/>
      <c r="D23" s="143"/>
      <c r="E23" s="143"/>
    </row>
    <row r="24" spans="1:7" x14ac:dyDescent="0.35">
      <c r="A24" s="136" t="s">
        <v>6</v>
      </c>
      <c r="B24" s="129" t="s">
        <v>7</v>
      </c>
      <c r="C24" s="143">
        <v>456</v>
      </c>
      <c r="D24" s="143"/>
      <c r="E24" s="143">
        <v>456</v>
      </c>
      <c r="F24" s="132" t="s">
        <v>8</v>
      </c>
    </row>
    <row r="25" spans="1:7" x14ac:dyDescent="0.35">
      <c r="A25" s="136" t="s">
        <v>198</v>
      </c>
      <c r="B25" s="129" t="s">
        <v>391</v>
      </c>
      <c r="C25" s="143">
        <v>84.74</v>
      </c>
      <c r="D25" s="143">
        <v>16.95</v>
      </c>
      <c r="E25" s="147">
        <v>101.69</v>
      </c>
      <c r="F25" s="132" t="s">
        <v>8</v>
      </c>
    </row>
    <row r="26" spans="1:7" x14ac:dyDescent="0.35">
      <c r="A26" s="136" t="s">
        <v>228</v>
      </c>
      <c r="B26" s="148" t="s">
        <v>229</v>
      </c>
      <c r="C26" s="144">
        <f>13.32+30.69</f>
        <v>44.010000000000005</v>
      </c>
      <c r="D26" s="144">
        <v>2.2000000000000002</v>
      </c>
      <c r="E26" s="144">
        <v>46.21</v>
      </c>
      <c r="F26" s="132">
        <v>203363</v>
      </c>
    </row>
    <row r="27" spans="1:7" x14ac:dyDescent="0.35">
      <c r="A27" s="136" t="s">
        <v>146</v>
      </c>
      <c r="B27" s="148" t="s">
        <v>401</v>
      </c>
      <c r="C27" s="144">
        <v>17.63</v>
      </c>
      <c r="D27" s="144">
        <v>3.53</v>
      </c>
      <c r="E27" s="144">
        <v>21.16</v>
      </c>
      <c r="F27" s="132" t="s">
        <v>242</v>
      </c>
    </row>
    <row r="28" spans="1:7" x14ac:dyDescent="0.35">
      <c r="A28" s="136" t="s">
        <v>402</v>
      </c>
      <c r="B28" s="148" t="s">
        <v>403</v>
      </c>
      <c r="C28" s="144">
        <v>49.12</v>
      </c>
      <c r="D28" s="144"/>
      <c r="E28" s="144">
        <v>49.12</v>
      </c>
      <c r="F28" s="132" t="s">
        <v>8</v>
      </c>
    </row>
    <row r="29" spans="1:7" x14ac:dyDescent="0.35">
      <c r="A29" s="136" t="s">
        <v>305</v>
      </c>
      <c r="B29" s="148" t="s">
        <v>369</v>
      </c>
      <c r="C29" s="144">
        <v>-4.76</v>
      </c>
      <c r="D29" s="144">
        <v>-0.24</v>
      </c>
      <c r="E29" s="144">
        <v>-5</v>
      </c>
      <c r="F29" s="132">
        <v>203364</v>
      </c>
    </row>
    <row r="30" spans="1:7" x14ac:dyDescent="0.35">
      <c r="A30" s="149"/>
      <c r="B30" s="150"/>
      <c r="C30" s="142">
        <f>SUM(C24:C29)</f>
        <v>646.74</v>
      </c>
      <c r="D30" s="142">
        <f>SUM(D24:D29)</f>
        <v>22.44</v>
      </c>
      <c r="E30" s="142">
        <f>SUM(E24:E29)</f>
        <v>669.18000000000006</v>
      </c>
      <c r="F30" s="151"/>
    </row>
    <row r="31" spans="1:7" x14ac:dyDescent="0.35">
      <c r="A31" s="149"/>
      <c r="B31" s="150"/>
      <c r="C31" s="152"/>
      <c r="D31" s="152"/>
      <c r="E31" s="152"/>
      <c r="F31" s="151"/>
    </row>
    <row r="32" spans="1:7" x14ac:dyDescent="0.35">
      <c r="A32" s="133" t="s">
        <v>292</v>
      </c>
      <c r="C32" s="143"/>
      <c r="D32" s="143"/>
      <c r="E32" s="143"/>
      <c r="G32" s="139"/>
    </row>
    <row r="33" spans="1:7" x14ac:dyDescent="0.35">
      <c r="A33" s="136" t="s">
        <v>6</v>
      </c>
      <c r="B33" s="129" t="s">
        <v>7</v>
      </c>
      <c r="C33" s="143">
        <v>187</v>
      </c>
      <c r="D33" s="143"/>
      <c r="E33" s="143">
        <v>187</v>
      </c>
      <c r="F33" s="132" t="s">
        <v>8</v>
      </c>
    </row>
    <row r="34" spans="1:7" x14ac:dyDescent="0.35">
      <c r="A34" s="136" t="s">
        <v>198</v>
      </c>
      <c r="B34" s="129" t="s">
        <v>391</v>
      </c>
      <c r="C34" s="140">
        <v>72.09</v>
      </c>
      <c r="D34" s="140">
        <v>14.42</v>
      </c>
      <c r="E34" s="140">
        <v>86.51</v>
      </c>
      <c r="F34" s="132" t="s">
        <v>8</v>
      </c>
      <c r="G34" s="139"/>
    </row>
    <row r="35" spans="1:7" x14ac:dyDescent="0.35">
      <c r="A35" s="136" t="s">
        <v>404</v>
      </c>
      <c r="B35" s="129" t="s">
        <v>405</v>
      </c>
      <c r="C35" s="140">
        <v>1535</v>
      </c>
      <c r="D35" s="140">
        <v>307</v>
      </c>
      <c r="E35" s="140">
        <v>1842</v>
      </c>
      <c r="F35" s="132">
        <v>203365</v>
      </c>
      <c r="G35" s="139"/>
    </row>
    <row r="36" spans="1:7" x14ac:dyDescent="0.35">
      <c r="A36" s="136" t="s">
        <v>228</v>
      </c>
      <c r="B36" s="129" t="s">
        <v>406</v>
      </c>
      <c r="C36" s="140">
        <v>40.450000000000003</v>
      </c>
      <c r="D36" s="140">
        <v>2.02</v>
      </c>
      <c r="E36" s="140">
        <v>42.47</v>
      </c>
      <c r="F36" s="132">
        <v>203363</v>
      </c>
      <c r="G36" s="139"/>
    </row>
    <row r="37" spans="1:7" x14ac:dyDescent="0.35">
      <c r="A37" s="129" t="s">
        <v>305</v>
      </c>
      <c r="B37" s="129" t="s">
        <v>369</v>
      </c>
      <c r="C37" s="131">
        <v>-5.9</v>
      </c>
      <c r="D37" s="131">
        <v>-0.3</v>
      </c>
      <c r="E37" s="131">
        <v>-6.2</v>
      </c>
      <c r="F37" s="132">
        <v>203364</v>
      </c>
      <c r="G37" s="139"/>
    </row>
    <row r="38" spans="1:7" x14ac:dyDescent="0.35">
      <c r="A38" s="154"/>
      <c r="B38" s="149"/>
      <c r="C38" s="142">
        <f>SUM(C33:C37)</f>
        <v>1828.64</v>
      </c>
      <c r="D38" s="142">
        <f>SUM(D33:D37)</f>
        <v>323.14</v>
      </c>
      <c r="E38" s="142">
        <f>SUM(E33:E37)</f>
        <v>2151.7800000000002</v>
      </c>
      <c r="G38" s="139"/>
    </row>
    <row r="39" spans="1:7" x14ac:dyDescent="0.35">
      <c r="A39" s="154"/>
      <c r="B39" s="149"/>
      <c r="C39" s="152"/>
      <c r="D39" s="152"/>
      <c r="E39" s="152"/>
      <c r="G39" s="139"/>
    </row>
    <row r="40" spans="1:7" x14ac:dyDescent="0.35">
      <c r="A40" s="133" t="s">
        <v>298</v>
      </c>
      <c r="C40" s="152"/>
      <c r="D40" s="152"/>
      <c r="E40" s="152"/>
      <c r="G40" s="139"/>
    </row>
    <row r="41" spans="1:7" x14ac:dyDescent="0.35">
      <c r="A41" s="136" t="s">
        <v>230</v>
      </c>
      <c r="B41" s="129" t="s">
        <v>407</v>
      </c>
      <c r="C41" s="152">
        <v>366.2</v>
      </c>
      <c r="D41" s="152">
        <v>73.239999999999995</v>
      </c>
      <c r="E41" s="152">
        <f>SUM(C41:D41)</f>
        <v>439.44</v>
      </c>
      <c r="F41" s="132">
        <v>203366</v>
      </c>
      <c r="G41" s="139"/>
    </row>
    <row r="42" spans="1:7" x14ac:dyDescent="0.35">
      <c r="A42" s="133"/>
      <c r="C42" s="142">
        <f>SUM(C41:C41)</f>
        <v>366.2</v>
      </c>
      <c r="D42" s="142">
        <f>SUM(D41:D41)</f>
        <v>73.239999999999995</v>
      </c>
      <c r="E42" s="142">
        <f>SUM(C42:D42)</f>
        <v>439.44</v>
      </c>
      <c r="G42" s="139"/>
    </row>
    <row r="43" spans="1:7" x14ac:dyDescent="0.35">
      <c r="A43" s="136"/>
      <c r="C43" s="152"/>
      <c r="D43" s="152"/>
      <c r="E43" s="152"/>
      <c r="G43" s="139"/>
    </row>
    <row r="44" spans="1:7" x14ac:dyDescent="0.35">
      <c r="A44" s="174" t="s">
        <v>408</v>
      </c>
      <c r="B44" s="175"/>
      <c r="C44" s="152"/>
      <c r="D44" s="152"/>
      <c r="E44" s="152"/>
      <c r="G44" s="139"/>
    </row>
    <row r="45" spans="1:7" x14ac:dyDescent="0.35">
      <c r="A45" s="136" t="s">
        <v>409</v>
      </c>
      <c r="B45" s="129" t="s">
        <v>410</v>
      </c>
      <c r="C45" s="152">
        <v>125</v>
      </c>
      <c r="D45" s="152"/>
      <c r="E45" s="152">
        <v>125</v>
      </c>
      <c r="F45" s="132">
        <v>203367</v>
      </c>
      <c r="G45" s="139"/>
    </row>
    <row r="46" spans="1:7" x14ac:dyDescent="0.35">
      <c r="A46" s="136" t="s">
        <v>411</v>
      </c>
      <c r="B46" s="129" t="s">
        <v>412</v>
      </c>
      <c r="C46" s="152">
        <v>300</v>
      </c>
      <c r="D46" s="152"/>
      <c r="E46" s="152">
        <v>300</v>
      </c>
      <c r="F46" s="132">
        <v>203368</v>
      </c>
      <c r="G46" s="139"/>
    </row>
    <row r="47" spans="1:7" x14ac:dyDescent="0.35">
      <c r="A47" s="136" t="s">
        <v>411</v>
      </c>
      <c r="B47" s="129" t="s">
        <v>413</v>
      </c>
      <c r="C47" s="152">
        <v>300</v>
      </c>
      <c r="D47" s="152"/>
      <c r="E47" s="152">
        <v>300</v>
      </c>
      <c r="F47" s="132">
        <v>203368</v>
      </c>
      <c r="G47" s="139"/>
    </row>
    <row r="48" spans="1:7" x14ac:dyDescent="0.35">
      <c r="C48" s="142">
        <f>SUM(C45:C47)</f>
        <v>725</v>
      </c>
      <c r="D48" s="142"/>
      <c r="E48" s="142">
        <f>SUM(E45:E47)</f>
        <v>725</v>
      </c>
      <c r="G48" s="139"/>
    </row>
    <row r="49" spans="1:7" x14ac:dyDescent="0.35">
      <c r="C49" s="152"/>
      <c r="D49" s="152"/>
      <c r="E49" s="152"/>
      <c r="G49" s="139"/>
    </row>
    <row r="50" spans="1:7" x14ac:dyDescent="0.35">
      <c r="A50" s="133" t="s">
        <v>370</v>
      </c>
      <c r="C50" s="152"/>
      <c r="D50" s="152"/>
      <c r="E50" s="152"/>
    </row>
    <row r="51" spans="1:7" x14ac:dyDescent="0.35">
      <c r="A51" s="136" t="s">
        <v>305</v>
      </c>
      <c r="B51" s="129" t="s">
        <v>414</v>
      </c>
      <c r="C51" s="152">
        <v>3.31</v>
      </c>
      <c r="D51" s="152">
        <v>0.17</v>
      </c>
      <c r="E51" s="152">
        <v>3.48</v>
      </c>
      <c r="F51" s="132">
        <v>203364</v>
      </c>
    </row>
    <row r="52" spans="1:7" x14ac:dyDescent="0.35">
      <c r="C52" s="142">
        <f>SUM(C51:C51)</f>
        <v>3.31</v>
      </c>
      <c r="D52" s="142">
        <f>SUM(D51:D51)</f>
        <v>0.17</v>
      </c>
      <c r="E52" s="142">
        <f>SUM(E51:E51)</f>
        <v>3.48</v>
      </c>
    </row>
    <row r="53" spans="1:7" x14ac:dyDescent="0.35">
      <c r="C53" s="152"/>
      <c r="D53" s="152"/>
      <c r="E53" s="152"/>
    </row>
    <row r="54" spans="1:7" x14ac:dyDescent="0.35">
      <c r="A54" s="133" t="s">
        <v>300</v>
      </c>
      <c r="B54" s="136"/>
      <c r="C54" s="143"/>
      <c r="D54" s="143"/>
      <c r="E54" s="143"/>
    </row>
    <row r="55" spans="1:7" x14ac:dyDescent="0.35">
      <c r="A55" s="136" t="s">
        <v>6</v>
      </c>
      <c r="B55" s="136" t="s">
        <v>7</v>
      </c>
      <c r="C55" s="143">
        <v>540</v>
      </c>
      <c r="D55" s="143"/>
      <c r="E55" s="143">
        <v>540</v>
      </c>
      <c r="F55" s="132" t="s">
        <v>8</v>
      </c>
    </row>
    <row r="56" spans="1:7" x14ac:dyDescent="0.35">
      <c r="A56" s="136" t="s">
        <v>198</v>
      </c>
      <c r="B56" s="136" t="s">
        <v>391</v>
      </c>
      <c r="C56" s="143">
        <v>52.28</v>
      </c>
      <c r="D56" s="143">
        <v>10.45</v>
      </c>
      <c r="E56" s="143">
        <v>62.73</v>
      </c>
      <c r="F56" s="132" t="s">
        <v>8</v>
      </c>
    </row>
    <row r="57" spans="1:7" x14ac:dyDescent="0.35">
      <c r="A57" s="136" t="s">
        <v>80</v>
      </c>
      <c r="B57" s="136" t="s">
        <v>415</v>
      </c>
      <c r="C57" s="143">
        <v>410</v>
      </c>
      <c r="D57" s="143">
        <v>82</v>
      </c>
      <c r="E57" s="157">
        <v>492</v>
      </c>
      <c r="F57" s="132">
        <v>203370</v>
      </c>
      <c r="G57" s="139"/>
    </row>
    <row r="58" spans="1:7" x14ac:dyDescent="0.35">
      <c r="A58" s="136" t="s">
        <v>13</v>
      </c>
      <c r="B58" s="136" t="s">
        <v>416</v>
      </c>
      <c r="C58" s="143">
        <v>27.45</v>
      </c>
      <c r="D58" s="143">
        <v>5.27</v>
      </c>
      <c r="E58" s="157">
        <v>32.72</v>
      </c>
      <c r="F58" s="132">
        <v>203362</v>
      </c>
      <c r="G58" s="139"/>
    </row>
    <row r="59" spans="1:7" x14ac:dyDescent="0.35">
      <c r="C59" s="142">
        <f>SUM(C55:C58)</f>
        <v>1029.73</v>
      </c>
      <c r="D59" s="142">
        <f>SUM(D55:D58)</f>
        <v>97.72</v>
      </c>
      <c r="E59" s="142">
        <f>SUM(E55:E58)</f>
        <v>1127.45</v>
      </c>
      <c r="G59" s="139"/>
    </row>
    <row r="60" spans="1:7" x14ac:dyDescent="0.35">
      <c r="C60" s="152"/>
      <c r="D60" s="152"/>
      <c r="E60" s="152"/>
    </row>
    <row r="61" spans="1:7" x14ac:dyDescent="0.35">
      <c r="A61" s="133" t="s">
        <v>304</v>
      </c>
      <c r="C61" s="143"/>
      <c r="D61" s="143"/>
      <c r="E61" s="143"/>
    </row>
    <row r="62" spans="1:7" x14ac:dyDescent="0.35">
      <c r="A62" s="136" t="s">
        <v>6</v>
      </c>
      <c r="B62" s="129" t="s">
        <v>7</v>
      </c>
      <c r="C62" s="143">
        <v>178</v>
      </c>
      <c r="D62" s="143"/>
      <c r="E62" s="143">
        <v>178</v>
      </c>
      <c r="F62" s="132" t="s">
        <v>8</v>
      </c>
    </row>
    <row r="63" spans="1:7" x14ac:dyDescent="0.35">
      <c r="A63" s="136" t="s">
        <v>6</v>
      </c>
      <c r="B63" s="129" t="s">
        <v>7</v>
      </c>
      <c r="C63" s="143">
        <v>106</v>
      </c>
      <c r="D63" s="143"/>
      <c r="E63" s="143">
        <v>106</v>
      </c>
      <c r="F63" s="132" t="s">
        <v>8</v>
      </c>
    </row>
    <row r="64" spans="1:7" x14ac:dyDescent="0.35">
      <c r="A64" s="136" t="s">
        <v>6</v>
      </c>
      <c r="B64" s="129" t="s">
        <v>7</v>
      </c>
      <c r="C64" s="143">
        <v>293</v>
      </c>
      <c r="D64" s="143"/>
      <c r="E64" s="143">
        <v>293</v>
      </c>
      <c r="F64" s="132" t="s">
        <v>8</v>
      </c>
      <c r="G64" s="139"/>
    </row>
    <row r="65" spans="1:7" x14ac:dyDescent="0.35">
      <c r="A65" s="136" t="s">
        <v>17</v>
      </c>
      <c r="B65" s="129" t="s">
        <v>248</v>
      </c>
      <c r="C65" s="140">
        <v>25.41</v>
      </c>
      <c r="D65" s="140">
        <v>5.08</v>
      </c>
      <c r="E65" s="140">
        <v>30.49</v>
      </c>
      <c r="F65" s="132" t="s">
        <v>8</v>
      </c>
    </row>
    <row r="66" spans="1:7" x14ac:dyDescent="0.35">
      <c r="A66" s="136" t="s">
        <v>171</v>
      </c>
      <c r="B66" s="129" t="s">
        <v>251</v>
      </c>
      <c r="C66" s="140">
        <v>414.12</v>
      </c>
      <c r="D66" s="140">
        <v>82.82</v>
      </c>
      <c r="E66" s="140">
        <v>496.94</v>
      </c>
      <c r="F66" s="132" t="s">
        <v>8</v>
      </c>
    </row>
    <row r="67" spans="1:7" x14ac:dyDescent="0.35">
      <c r="A67" s="136" t="s">
        <v>89</v>
      </c>
      <c r="B67" s="129" t="s">
        <v>417</v>
      </c>
      <c r="C67" s="140">
        <v>70.5</v>
      </c>
      <c r="D67" s="140"/>
      <c r="E67" s="140">
        <v>70.5</v>
      </c>
      <c r="F67" s="132">
        <v>203371</v>
      </c>
    </row>
    <row r="68" spans="1:7" x14ac:dyDescent="0.35">
      <c r="A68" s="136" t="s">
        <v>89</v>
      </c>
      <c r="B68" s="129" t="s">
        <v>417</v>
      </c>
      <c r="C68" s="140">
        <v>150</v>
      </c>
      <c r="D68" s="140"/>
      <c r="E68" s="140">
        <v>150</v>
      </c>
      <c r="F68" s="132">
        <v>203371</v>
      </c>
    </row>
    <row r="69" spans="1:7" x14ac:dyDescent="0.35">
      <c r="A69" s="136" t="s">
        <v>305</v>
      </c>
      <c r="B69" s="129" t="s">
        <v>369</v>
      </c>
      <c r="C69" s="140">
        <v>34.909999999999997</v>
      </c>
      <c r="D69" s="140">
        <v>1.75</v>
      </c>
      <c r="E69" s="140">
        <v>36.659999999999997</v>
      </c>
      <c r="F69" s="132">
        <v>203364</v>
      </c>
    </row>
    <row r="70" spans="1:7" x14ac:dyDescent="0.35">
      <c r="A70" s="154"/>
      <c r="B70" s="149"/>
      <c r="C70" s="142">
        <f>SUM(C62:C69)</f>
        <v>1271.94</v>
      </c>
      <c r="D70" s="142">
        <f>SUM(D62:D69)</f>
        <v>89.649999999999991</v>
      </c>
      <c r="E70" s="142">
        <f>SUM(E62:E69)</f>
        <v>1361.5900000000001</v>
      </c>
    </row>
    <row r="71" spans="1:7" x14ac:dyDescent="0.35">
      <c r="A71" s="154"/>
      <c r="B71" s="149"/>
      <c r="C71" s="152"/>
      <c r="D71" s="152"/>
      <c r="E71" s="152"/>
    </row>
    <row r="72" spans="1:7" x14ac:dyDescent="0.35">
      <c r="A72" s="133" t="s">
        <v>418</v>
      </c>
      <c r="B72" s="150"/>
      <c r="C72" s="143"/>
      <c r="D72" s="143"/>
      <c r="E72" s="143"/>
    </row>
    <row r="73" spans="1:7" x14ac:dyDescent="0.35">
      <c r="A73" s="136" t="s">
        <v>146</v>
      </c>
      <c r="B73" s="149" t="s">
        <v>419</v>
      </c>
      <c r="C73" s="143">
        <v>20.92</v>
      </c>
      <c r="D73" s="143">
        <v>4.18</v>
      </c>
      <c r="E73" s="143">
        <v>25.1</v>
      </c>
      <c r="F73" s="132" t="s">
        <v>131</v>
      </c>
    </row>
    <row r="74" spans="1:7" x14ac:dyDescent="0.35">
      <c r="A74" s="133"/>
      <c r="B74" s="150"/>
      <c r="C74" s="142">
        <f>SUM(C73:C73)</f>
        <v>20.92</v>
      </c>
      <c r="D74" s="142">
        <f>SUM(D73:D73)</f>
        <v>4.18</v>
      </c>
      <c r="E74" s="142">
        <f>SUM(E73:E73)</f>
        <v>25.1</v>
      </c>
      <c r="G74" s="139"/>
    </row>
    <row r="75" spans="1:7" x14ac:dyDescent="0.35">
      <c r="A75" s="133"/>
      <c r="B75" s="150"/>
      <c r="C75" s="152"/>
      <c r="D75" s="152"/>
      <c r="E75" s="152"/>
      <c r="G75" s="139"/>
    </row>
    <row r="76" spans="1:7" x14ac:dyDescent="0.35">
      <c r="A76" s="159" t="s">
        <v>313</v>
      </c>
      <c r="B76" s="159"/>
      <c r="C76" s="143"/>
      <c r="D76" s="143"/>
      <c r="E76" s="143"/>
    </row>
    <row r="77" spans="1:7" x14ac:dyDescent="0.35">
      <c r="A77" s="160" t="s">
        <v>102</v>
      </c>
      <c r="B77" s="161" t="s">
        <v>258</v>
      </c>
      <c r="C77" s="143">
        <v>21.65</v>
      </c>
      <c r="D77" s="143">
        <v>4.33</v>
      </c>
      <c r="E77" s="143">
        <v>25.98</v>
      </c>
      <c r="F77" s="132" t="s">
        <v>8</v>
      </c>
    </row>
    <row r="78" spans="1:7" x14ac:dyDescent="0.35">
      <c r="C78" s="142">
        <f>SUM(C77:C77)</f>
        <v>21.65</v>
      </c>
      <c r="D78" s="142">
        <f>SUM(D77:D77)</f>
        <v>4.33</v>
      </c>
      <c r="E78" s="142">
        <f>SUM(E77:E77)</f>
        <v>25.98</v>
      </c>
    </row>
    <row r="79" spans="1:7" x14ac:dyDescent="0.35">
      <c r="C79" s="152"/>
      <c r="D79" s="152"/>
      <c r="E79" s="152"/>
    </row>
    <row r="80" spans="1:7" x14ac:dyDescent="0.35">
      <c r="B80" s="167" t="s">
        <v>112</v>
      </c>
      <c r="C80" s="142">
        <f>C12+C21+C30+C38+C42+C48+C52+C59+C70+C74+C78</f>
        <v>7071.7800000000007</v>
      </c>
      <c r="D80" s="142">
        <f>D12+D21+D30+D38+D42+D48+D52+D59+D70+D74+D78</f>
        <v>701.56999999999994</v>
      </c>
      <c r="E80" s="142">
        <f>E12+E21+E30+E38+E42+E48+E52+E59+E70+E74+E78</f>
        <v>7773.3509999999997</v>
      </c>
      <c r="G80" s="139"/>
    </row>
    <row r="81" spans="1:7" x14ac:dyDescent="0.35">
      <c r="B81" s="168"/>
      <c r="C81" s="152"/>
      <c r="D81" s="152"/>
      <c r="E81" s="152"/>
      <c r="G81" s="139"/>
    </row>
    <row r="82" spans="1:7" x14ac:dyDescent="0.35">
      <c r="A82" s="169"/>
      <c r="B82" s="168"/>
      <c r="C82" s="152"/>
      <c r="D82" s="152"/>
      <c r="E82" s="152"/>
    </row>
    <row r="83" spans="1:7" x14ac:dyDescent="0.35">
      <c r="A83" s="136"/>
      <c r="C83" s="144"/>
    </row>
    <row r="84" spans="1:7" x14ac:dyDescent="0.35">
      <c r="A84" s="170"/>
      <c r="C84" s="144"/>
    </row>
    <row r="85" spans="1:7" x14ac:dyDescent="0.35">
      <c r="A85" s="169"/>
      <c r="B85" s="171"/>
      <c r="C85" s="144"/>
    </row>
    <row r="86" spans="1:7" x14ac:dyDescent="0.35">
      <c r="A86" s="169"/>
      <c r="B86" s="171"/>
      <c r="C86" s="144"/>
    </row>
    <row r="87" spans="1:7" x14ac:dyDescent="0.35">
      <c r="A87" s="169"/>
      <c r="B87" s="171"/>
      <c r="C87" s="144"/>
    </row>
    <row r="88" spans="1:7" x14ac:dyDescent="0.35">
      <c r="A88" s="169"/>
      <c r="B88" s="171"/>
      <c r="C88" s="144"/>
    </row>
    <row r="89" spans="1:7" x14ac:dyDescent="0.35">
      <c r="A89" s="169"/>
      <c r="B89" s="171"/>
      <c r="C89" s="144"/>
    </row>
    <row r="90" spans="1:7" x14ac:dyDescent="0.35">
      <c r="A90" s="172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April 18</vt:lpstr>
      <vt:lpstr>May 18</vt:lpstr>
      <vt:lpstr>May 18 supp</vt:lpstr>
      <vt:lpstr>June 18</vt:lpstr>
      <vt:lpstr>July 18</vt:lpstr>
      <vt:lpstr>July 18 supp</vt:lpstr>
      <vt:lpstr>August 18</vt:lpstr>
      <vt:lpstr>August 18 supp</vt:lpstr>
      <vt:lpstr>September 18</vt:lpstr>
      <vt:lpstr>September 18 supp</vt:lpstr>
      <vt:lpstr>October 18</vt:lpstr>
      <vt:lpstr>October 18 supp</vt:lpstr>
      <vt:lpstr>November 18</vt:lpstr>
      <vt:lpstr>November 18 supp</vt:lpstr>
      <vt:lpstr>December 18</vt:lpstr>
      <vt:lpstr>December 18 supp</vt:lpstr>
      <vt:lpstr>January 19</vt:lpstr>
      <vt:lpstr>January 19 supp</vt:lpstr>
      <vt:lpstr>February 19</vt:lpstr>
      <vt:lpstr>February 19 supp</vt:lpstr>
      <vt:lpstr>March19 </vt:lpstr>
      <vt:lpstr>March 19 supp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2022-07-26T13:51:46Z</dcterms:created>
  <dcterms:modified xsi:type="dcterms:W3CDTF">2022-07-27T10:28:56Z</dcterms:modified>
</cp:coreProperties>
</file>