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wn Clerk\Desktop\"/>
    </mc:Choice>
  </mc:AlternateContent>
  <bookViews>
    <workbookView xWindow="0" yWindow="0" windowWidth="22118" windowHeight="8893" activeTab="16"/>
  </bookViews>
  <sheets>
    <sheet name="April 17" sheetId="1" r:id="rId1"/>
    <sheet name="May 17" sheetId="2" r:id="rId2"/>
    <sheet name="June 17" sheetId="3" r:id="rId3"/>
    <sheet name="July 17" sheetId="4" r:id="rId4"/>
    <sheet name="August 17" sheetId="5" r:id="rId5"/>
    <sheet name="August 17 supp" sheetId="6" r:id="rId6"/>
    <sheet name="September 17" sheetId="7" r:id="rId7"/>
    <sheet name="October 17" sheetId="8" r:id="rId8"/>
    <sheet name="November 17" sheetId="9" r:id="rId9"/>
    <sheet name="November 17 supp" sheetId="10" r:id="rId10"/>
    <sheet name="December 17" sheetId="11" r:id="rId11"/>
    <sheet name="December 17 supp" sheetId="12" r:id="rId12"/>
    <sheet name="January 18" sheetId="13" r:id="rId13"/>
    <sheet name="January 18 supp" sheetId="14" r:id="rId14"/>
    <sheet name="February 18" sheetId="15" r:id="rId15"/>
    <sheet name="February 18 supp" sheetId="16" r:id="rId16"/>
    <sheet name="March 18" sheetId="17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7" l="1"/>
  <c r="C121" i="17"/>
  <c r="E115" i="17"/>
  <c r="D115" i="17"/>
  <c r="C115" i="17"/>
  <c r="E111" i="17"/>
  <c r="D111" i="17"/>
  <c r="C111" i="17"/>
  <c r="E108" i="17"/>
  <c r="D108" i="17"/>
  <c r="C108" i="17"/>
  <c r="E104" i="17"/>
  <c r="D104" i="17"/>
  <c r="C104" i="17"/>
  <c r="E99" i="17"/>
  <c r="D99" i="17"/>
  <c r="C99" i="17"/>
  <c r="E91" i="17"/>
  <c r="D91" i="17"/>
  <c r="C91" i="17"/>
  <c r="D85" i="17"/>
  <c r="C85" i="17"/>
  <c r="E84" i="17"/>
  <c r="E85" i="17" s="1"/>
  <c r="E81" i="17"/>
  <c r="C81" i="17"/>
  <c r="E77" i="17"/>
  <c r="D77" i="17"/>
  <c r="C77" i="17"/>
  <c r="E71" i="17"/>
  <c r="D71" i="17"/>
  <c r="C71" i="17"/>
  <c r="E67" i="17"/>
  <c r="D67" i="17"/>
  <c r="C67" i="17"/>
  <c r="E60" i="17"/>
  <c r="D60" i="17"/>
  <c r="C60" i="17"/>
  <c r="E41" i="17"/>
  <c r="E38" i="17"/>
  <c r="E53" i="17" s="1"/>
  <c r="D38" i="17"/>
  <c r="D53" i="17" s="1"/>
  <c r="C38" i="17"/>
  <c r="C53" i="17" s="1"/>
  <c r="D30" i="17"/>
  <c r="C30" i="17"/>
  <c r="E23" i="17"/>
  <c r="E19" i="17"/>
  <c r="E14" i="17"/>
  <c r="E30" i="17" s="1"/>
  <c r="D11" i="17"/>
  <c r="C11" i="17"/>
  <c r="E10" i="17"/>
  <c r="E9" i="17"/>
  <c r="E11" i="17" s="1"/>
  <c r="E123" i="17" s="1"/>
  <c r="E18" i="16"/>
  <c r="D18" i="16"/>
  <c r="C18" i="16"/>
  <c r="C13" i="16"/>
  <c r="E13" i="16" s="1"/>
  <c r="E8" i="16"/>
  <c r="D8" i="16"/>
  <c r="D21" i="16" s="1"/>
  <c r="C8" i="16"/>
  <c r="C21" i="16" s="1"/>
  <c r="C117" i="15"/>
  <c r="E116" i="15"/>
  <c r="E115" i="15"/>
  <c r="E114" i="15"/>
  <c r="E117" i="15" s="1"/>
  <c r="E112" i="15"/>
  <c r="D112" i="15"/>
  <c r="C112" i="15"/>
  <c r="D106" i="15"/>
  <c r="E106" i="15" s="1"/>
  <c r="C106" i="15"/>
  <c r="C105" i="15"/>
  <c r="C107" i="15" s="1"/>
  <c r="D107" i="15" s="1"/>
  <c r="E107" i="15" s="1"/>
  <c r="E103" i="15"/>
  <c r="D103" i="15"/>
  <c r="C103" i="15"/>
  <c r="E100" i="15"/>
  <c r="D100" i="15"/>
  <c r="C100" i="15"/>
  <c r="E97" i="15"/>
  <c r="D97" i="15"/>
  <c r="C97" i="15"/>
  <c r="E86" i="15"/>
  <c r="D86" i="15"/>
  <c r="C86" i="15"/>
  <c r="E79" i="15"/>
  <c r="D79" i="15"/>
  <c r="C79" i="15"/>
  <c r="E73" i="15"/>
  <c r="C73" i="15"/>
  <c r="E68" i="15"/>
  <c r="D68" i="15"/>
  <c r="C68" i="15"/>
  <c r="E63" i="15"/>
  <c r="D63" i="15"/>
  <c r="C63" i="15"/>
  <c r="E60" i="15"/>
  <c r="D60" i="15"/>
  <c r="C60" i="15"/>
  <c r="E54" i="15"/>
  <c r="D54" i="15"/>
  <c r="C54" i="15"/>
  <c r="E46" i="15"/>
  <c r="D46" i="15"/>
  <c r="C46" i="15"/>
  <c r="D28" i="15"/>
  <c r="E17" i="15"/>
  <c r="C14" i="15"/>
  <c r="E14" i="15" s="1"/>
  <c r="E28" i="15" s="1"/>
  <c r="D11" i="15"/>
  <c r="D119" i="15" s="1"/>
  <c r="C11" i="15"/>
  <c r="E10" i="15"/>
  <c r="E11" i="15" s="1"/>
  <c r="E119" i="15" s="1"/>
  <c r="E30" i="14"/>
  <c r="D30" i="14"/>
  <c r="C30" i="14"/>
  <c r="E22" i="14"/>
  <c r="D22" i="14"/>
  <c r="C22" i="14"/>
  <c r="E16" i="14"/>
  <c r="D16" i="14"/>
  <c r="C16" i="14"/>
  <c r="E8" i="14"/>
  <c r="E32" i="14" s="1"/>
  <c r="D8" i="14"/>
  <c r="D32" i="14" s="1"/>
  <c r="C8" i="14"/>
  <c r="C32" i="14" s="1"/>
  <c r="F99" i="13"/>
  <c r="E99" i="13"/>
  <c r="D99" i="13"/>
  <c r="F92" i="13"/>
  <c r="E92" i="13"/>
  <c r="D92" i="13"/>
  <c r="F86" i="13"/>
  <c r="E86" i="13"/>
  <c r="D86" i="13"/>
  <c r="F83" i="13"/>
  <c r="E83" i="13"/>
  <c r="D83" i="13"/>
  <c r="F80" i="13"/>
  <c r="E80" i="13"/>
  <c r="D80" i="13"/>
  <c r="F69" i="13"/>
  <c r="E69" i="13"/>
  <c r="D69" i="13"/>
  <c r="F62" i="13"/>
  <c r="E62" i="13"/>
  <c r="D62" i="13"/>
  <c r="F59" i="13"/>
  <c r="F55" i="13"/>
  <c r="E55" i="13"/>
  <c r="D55" i="13"/>
  <c r="F51" i="13"/>
  <c r="E51" i="13"/>
  <c r="D51" i="13"/>
  <c r="F48" i="13"/>
  <c r="E48" i="13"/>
  <c r="D48" i="13"/>
  <c r="F40" i="13"/>
  <c r="E40" i="13"/>
  <c r="D40" i="13"/>
  <c r="F34" i="13"/>
  <c r="E34" i="13"/>
  <c r="D34" i="13"/>
  <c r="F24" i="13"/>
  <c r="E24" i="13"/>
  <c r="D24" i="13"/>
  <c r="F12" i="13"/>
  <c r="F101" i="13" s="1"/>
  <c r="E12" i="13"/>
  <c r="E101" i="13" s="1"/>
  <c r="D12" i="13"/>
  <c r="D101" i="13" s="1"/>
  <c r="E34" i="12"/>
  <c r="C34" i="12"/>
  <c r="E28" i="12"/>
  <c r="D28" i="12"/>
  <c r="C28" i="12"/>
  <c r="E23" i="12"/>
  <c r="D23" i="12"/>
  <c r="C23" i="12"/>
  <c r="E18" i="12"/>
  <c r="D18" i="12"/>
  <c r="C18" i="12"/>
  <c r="E11" i="12"/>
  <c r="D11" i="12"/>
  <c r="C11" i="12"/>
  <c r="E6" i="12"/>
  <c r="E36" i="12" s="1"/>
  <c r="D6" i="12"/>
  <c r="D36" i="12" s="1"/>
  <c r="C6" i="12"/>
  <c r="C36" i="12" s="1"/>
  <c r="E82" i="11"/>
  <c r="D82" i="11"/>
  <c r="C82" i="11"/>
  <c r="E79" i="11"/>
  <c r="D79" i="11"/>
  <c r="C79" i="11"/>
  <c r="E76" i="11"/>
  <c r="D76" i="11"/>
  <c r="C76" i="11"/>
  <c r="E71" i="11"/>
  <c r="D71" i="11"/>
  <c r="C71" i="11"/>
  <c r="E63" i="11"/>
  <c r="D63" i="11"/>
  <c r="C63" i="11"/>
  <c r="E56" i="11"/>
  <c r="D56" i="11"/>
  <c r="C56" i="11"/>
  <c r="E53" i="11"/>
  <c r="E52" i="11"/>
  <c r="E50" i="11"/>
  <c r="D50" i="11"/>
  <c r="C50" i="11"/>
  <c r="E47" i="11"/>
  <c r="D47" i="11"/>
  <c r="C47" i="11"/>
  <c r="E44" i="11"/>
  <c r="D44" i="11"/>
  <c r="C44" i="11"/>
  <c r="E39" i="11"/>
  <c r="D39" i="11"/>
  <c r="C39" i="11"/>
  <c r="E34" i="11"/>
  <c r="D34" i="11"/>
  <c r="C34" i="11"/>
  <c r="C23" i="11"/>
  <c r="E20" i="11"/>
  <c r="D19" i="11"/>
  <c r="D23" i="11" s="1"/>
  <c r="D17" i="11"/>
  <c r="E17" i="11" s="1"/>
  <c r="E14" i="11"/>
  <c r="E12" i="11"/>
  <c r="D12" i="11"/>
  <c r="D10" i="11"/>
  <c r="D84" i="11" s="1"/>
  <c r="C10" i="11"/>
  <c r="C84" i="11" s="1"/>
  <c r="E8" i="11"/>
  <c r="E7" i="11"/>
  <c r="E6" i="11"/>
  <c r="E10" i="11" s="1"/>
  <c r="E23" i="10"/>
  <c r="D23" i="10"/>
  <c r="C23" i="10"/>
  <c r="E20" i="10"/>
  <c r="D20" i="10"/>
  <c r="C20" i="10"/>
  <c r="E16" i="10"/>
  <c r="D16" i="10"/>
  <c r="C16" i="10"/>
  <c r="E13" i="10"/>
  <c r="E25" i="10" s="1"/>
  <c r="D13" i="10"/>
  <c r="C13" i="10"/>
  <c r="E7" i="10"/>
  <c r="D7" i="10"/>
  <c r="D25" i="10" s="1"/>
  <c r="C7" i="10"/>
  <c r="C25" i="10" s="1"/>
  <c r="E109" i="9"/>
  <c r="C109" i="9"/>
  <c r="E104" i="9"/>
  <c r="D104" i="9"/>
  <c r="C104" i="9"/>
  <c r="E100" i="9"/>
  <c r="D100" i="9"/>
  <c r="C100" i="9"/>
  <c r="E97" i="9"/>
  <c r="D97" i="9"/>
  <c r="C97" i="9"/>
  <c r="E94" i="9"/>
  <c r="D94" i="9"/>
  <c r="C94" i="9"/>
  <c r="E90" i="9"/>
  <c r="D90" i="9"/>
  <c r="C90" i="9"/>
  <c r="E80" i="9"/>
  <c r="D80" i="9"/>
  <c r="C80" i="9"/>
  <c r="E72" i="9"/>
  <c r="D72" i="9"/>
  <c r="C72" i="9"/>
  <c r="D68" i="9"/>
  <c r="C68" i="9"/>
  <c r="E64" i="9"/>
  <c r="E68" i="9" s="1"/>
  <c r="E62" i="9"/>
  <c r="D62" i="9"/>
  <c r="C62" i="9"/>
  <c r="E57" i="9"/>
  <c r="D57" i="9"/>
  <c r="C57" i="9"/>
  <c r="E54" i="9"/>
  <c r="D54" i="9"/>
  <c r="C54" i="9"/>
  <c r="E50" i="9"/>
  <c r="D50" i="9"/>
  <c r="C50" i="9"/>
  <c r="E47" i="9"/>
  <c r="D47" i="9"/>
  <c r="C47" i="9"/>
  <c r="E40" i="9"/>
  <c r="D40" i="9"/>
  <c r="C40" i="9"/>
  <c r="E25" i="9"/>
  <c r="D16" i="9"/>
  <c r="D25" i="9" s="1"/>
  <c r="C16" i="9"/>
  <c r="C25" i="9" s="1"/>
  <c r="E11" i="9"/>
  <c r="E111" i="9" s="1"/>
  <c r="D11" i="9"/>
  <c r="C11" i="9"/>
  <c r="C111" i="9" s="1"/>
  <c r="E122" i="8"/>
  <c r="C122" i="8"/>
  <c r="E117" i="8"/>
  <c r="D117" i="8"/>
  <c r="C117" i="8"/>
  <c r="D114" i="8"/>
  <c r="C114" i="8"/>
  <c r="E109" i="8"/>
  <c r="E114" i="8" s="1"/>
  <c r="E104" i="8"/>
  <c r="D104" i="8"/>
  <c r="C104" i="8"/>
  <c r="E100" i="8"/>
  <c r="D100" i="8"/>
  <c r="C100" i="8"/>
  <c r="E88" i="8"/>
  <c r="D88" i="8"/>
  <c r="C88" i="8"/>
  <c r="D80" i="8"/>
  <c r="C80" i="8"/>
  <c r="E77" i="8"/>
  <c r="E80" i="8" s="1"/>
  <c r="D74" i="8"/>
  <c r="C74" i="8"/>
  <c r="E73" i="8"/>
  <c r="E74" i="8" s="1"/>
  <c r="E71" i="8"/>
  <c r="D71" i="8"/>
  <c r="C71" i="8"/>
  <c r="E63" i="8"/>
  <c r="D63" i="8"/>
  <c r="C63" i="8"/>
  <c r="E60" i="8"/>
  <c r="D60" i="8"/>
  <c r="C60" i="8"/>
  <c r="E56" i="8"/>
  <c r="D56" i="8"/>
  <c r="C56" i="8"/>
  <c r="D53" i="8"/>
  <c r="C53" i="8"/>
  <c r="E49" i="8"/>
  <c r="E53" i="8" s="1"/>
  <c r="E44" i="8"/>
  <c r="D44" i="8"/>
  <c r="C44" i="8"/>
  <c r="D26" i="8"/>
  <c r="C26" i="8"/>
  <c r="E24" i="8"/>
  <c r="E23" i="8"/>
  <c r="E26" i="8" s="1"/>
  <c r="E17" i="8"/>
  <c r="D12" i="8"/>
  <c r="D124" i="8" s="1"/>
  <c r="C12" i="8"/>
  <c r="C124" i="8" s="1"/>
  <c r="E11" i="8"/>
  <c r="E12" i="8" s="1"/>
  <c r="E106" i="7"/>
  <c r="C106" i="7"/>
  <c r="E101" i="7"/>
  <c r="D101" i="7"/>
  <c r="C101" i="7"/>
  <c r="E100" i="7"/>
  <c r="E98" i="7"/>
  <c r="D98" i="7"/>
  <c r="C98" i="7"/>
  <c r="E96" i="7"/>
  <c r="E94" i="7"/>
  <c r="D94" i="7"/>
  <c r="C94" i="7"/>
  <c r="E93" i="7"/>
  <c r="E91" i="7"/>
  <c r="D91" i="7"/>
  <c r="C91" i="7"/>
  <c r="E90" i="7"/>
  <c r="D88" i="7"/>
  <c r="C88" i="7"/>
  <c r="E85" i="7"/>
  <c r="E84" i="7"/>
  <c r="E88" i="7" s="1"/>
  <c r="D79" i="7"/>
  <c r="C79" i="7"/>
  <c r="E78" i="7"/>
  <c r="E77" i="7"/>
  <c r="E76" i="7"/>
  <c r="E75" i="7"/>
  <c r="E74" i="7"/>
  <c r="E79" i="7" s="1"/>
  <c r="D71" i="7"/>
  <c r="C71" i="7"/>
  <c r="E70" i="7"/>
  <c r="E71" i="7" s="1"/>
  <c r="D67" i="7"/>
  <c r="C67" i="7"/>
  <c r="E66" i="7"/>
  <c r="E67" i="7" s="1"/>
  <c r="E64" i="7"/>
  <c r="D64" i="7"/>
  <c r="C64" i="7"/>
  <c r="E59" i="7"/>
  <c r="D59" i="7"/>
  <c r="C59" i="7"/>
  <c r="E58" i="7"/>
  <c r="E56" i="7"/>
  <c r="D56" i="7"/>
  <c r="C56" i="7"/>
  <c r="E53" i="7"/>
  <c r="D53" i="7"/>
  <c r="C53" i="7"/>
  <c r="D50" i="7"/>
  <c r="C50" i="7"/>
  <c r="E47" i="7"/>
  <c r="E46" i="7"/>
  <c r="E50" i="7" s="1"/>
  <c r="E45" i="7"/>
  <c r="D42" i="7"/>
  <c r="C42" i="7"/>
  <c r="E36" i="7"/>
  <c r="E32" i="7"/>
  <c r="E31" i="7"/>
  <c r="E27" i="7"/>
  <c r="E42" i="7" s="1"/>
  <c r="D24" i="7"/>
  <c r="C24" i="7"/>
  <c r="E21" i="7"/>
  <c r="E19" i="7"/>
  <c r="E16" i="7"/>
  <c r="E24" i="7" s="1"/>
  <c r="D13" i="7"/>
  <c r="D108" i="7" s="1"/>
  <c r="C13" i="7"/>
  <c r="C108" i="7" s="1"/>
  <c r="E12" i="7"/>
  <c r="E11" i="7"/>
  <c r="E10" i="7"/>
  <c r="E9" i="7"/>
  <c r="E8" i="7"/>
  <c r="E7" i="7"/>
  <c r="E6" i="7"/>
  <c r="E13" i="7" s="1"/>
  <c r="F67" i="6"/>
  <c r="D67" i="6"/>
  <c r="F66" i="6"/>
  <c r="F65" i="6"/>
  <c r="F62" i="6"/>
  <c r="D62" i="6"/>
  <c r="F58" i="6"/>
  <c r="E58" i="6"/>
  <c r="D58" i="6"/>
  <c r="E55" i="6"/>
  <c r="D55" i="6"/>
  <c r="F53" i="6"/>
  <c r="F55" i="6" s="1"/>
  <c r="F51" i="6"/>
  <c r="E51" i="6"/>
  <c r="D51" i="6"/>
  <c r="E47" i="6"/>
  <c r="D47" i="6"/>
  <c r="F46" i="6"/>
  <c r="F45" i="6"/>
  <c r="F47" i="6" s="1"/>
  <c r="F42" i="6"/>
  <c r="E42" i="6"/>
  <c r="D42" i="6"/>
  <c r="F39" i="6"/>
  <c r="E39" i="6"/>
  <c r="D39" i="6"/>
  <c r="F38" i="6"/>
  <c r="F36" i="6"/>
  <c r="E36" i="6"/>
  <c r="D36" i="6"/>
  <c r="F33" i="6"/>
  <c r="E33" i="6"/>
  <c r="D33" i="6"/>
  <c r="F29" i="6"/>
  <c r="E29" i="6"/>
  <c r="D29" i="6"/>
  <c r="E26" i="6"/>
  <c r="D26" i="6"/>
  <c r="F25" i="6"/>
  <c r="F24" i="6"/>
  <c r="F26" i="6" s="1"/>
  <c r="E22" i="6"/>
  <c r="D22" i="6"/>
  <c r="F21" i="6"/>
  <c r="F20" i="6"/>
  <c r="F22" i="6" s="1"/>
  <c r="E14" i="6"/>
  <c r="D14" i="6"/>
  <c r="F13" i="6"/>
  <c r="F12" i="6"/>
  <c r="F11" i="6"/>
  <c r="F10" i="6"/>
  <c r="F14" i="6" s="1"/>
  <c r="E8" i="6"/>
  <c r="E69" i="6" s="1"/>
  <c r="D8" i="6"/>
  <c r="D69" i="6" s="1"/>
  <c r="F7" i="6"/>
  <c r="F6" i="6"/>
  <c r="F8" i="6" s="1"/>
  <c r="F90" i="5"/>
  <c r="F92" i="5" s="1"/>
  <c r="E90" i="5"/>
  <c r="E92" i="5" s="1"/>
  <c r="D90" i="5"/>
  <c r="D92" i="5" s="1"/>
  <c r="F86" i="5"/>
  <c r="E86" i="5"/>
  <c r="D86" i="5"/>
  <c r="F81" i="5"/>
  <c r="E81" i="5"/>
  <c r="D81" i="5"/>
  <c r="F78" i="5"/>
  <c r="E78" i="5"/>
  <c r="D78" i="5"/>
  <c r="F75" i="5"/>
  <c r="E75" i="5"/>
  <c r="D75" i="5"/>
  <c r="F67" i="5"/>
  <c r="E67" i="5"/>
  <c r="D67" i="5"/>
  <c r="F61" i="5"/>
  <c r="E61" i="5"/>
  <c r="D61" i="5"/>
  <c r="F57" i="5"/>
  <c r="E57" i="5"/>
  <c r="D57" i="5"/>
  <c r="F54" i="5"/>
  <c r="E54" i="5"/>
  <c r="D54" i="5"/>
  <c r="F51" i="5"/>
  <c r="E51" i="5"/>
  <c r="D51" i="5"/>
  <c r="F48" i="5"/>
  <c r="E48" i="5"/>
  <c r="D48" i="5"/>
  <c r="F45" i="5"/>
  <c r="E45" i="5"/>
  <c r="D45" i="5"/>
  <c r="F42" i="5"/>
  <c r="E42" i="5"/>
  <c r="D42" i="5"/>
  <c r="F36" i="5"/>
  <c r="E36" i="5"/>
  <c r="D36" i="5"/>
  <c r="F23" i="5"/>
  <c r="E23" i="5"/>
  <c r="D23" i="5"/>
  <c r="F11" i="5"/>
  <c r="E11" i="5"/>
  <c r="D11" i="5"/>
  <c r="F96" i="4"/>
  <c r="D96" i="4"/>
  <c r="F91" i="4"/>
  <c r="F98" i="4" s="1"/>
  <c r="E91" i="4"/>
  <c r="E98" i="4" s="1"/>
  <c r="D91" i="4"/>
  <c r="D98" i="4" s="1"/>
  <c r="F88" i="4"/>
  <c r="E88" i="4"/>
  <c r="D88" i="4"/>
  <c r="F85" i="4"/>
  <c r="E85" i="4"/>
  <c r="D85" i="4"/>
  <c r="F82" i="4"/>
  <c r="E82" i="4"/>
  <c r="D82" i="4"/>
  <c r="F79" i="4"/>
  <c r="E79" i="4"/>
  <c r="D79" i="4"/>
  <c r="F71" i="4"/>
  <c r="E71" i="4"/>
  <c r="D71" i="4"/>
  <c r="F64" i="4"/>
  <c r="E64" i="4"/>
  <c r="D64" i="4"/>
  <c r="F60" i="4"/>
  <c r="E60" i="4"/>
  <c r="D60" i="4"/>
  <c r="F57" i="4"/>
  <c r="E57" i="4"/>
  <c r="D57" i="4"/>
  <c r="F54" i="4"/>
  <c r="E54" i="4"/>
  <c r="D54" i="4"/>
  <c r="F51" i="4"/>
  <c r="E51" i="4"/>
  <c r="D51" i="4"/>
  <c r="F47" i="4"/>
  <c r="E47" i="4"/>
  <c r="D47" i="4"/>
  <c r="F44" i="4"/>
  <c r="E44" i="4"/>
  <c r="D44" i="4"/>
  <c r="F38" i="4"/>
  <c r="E38" i="4"/>
  <c r="D38" i="4"/>
  <c r="F28" i="4"/>
  <c r="E28" i="4"/>
  <c r="D28" i="4"/>
  <c r="F12" i="4"/>
  <c r="E12" i="4"/>
  <c r="D12" i="4"/>
  <c r="F106" i="3"/>
  <c r="D106" i="3"/>
  <c r="F101" i="3"/>
  <c r="F108" i="3" s="1"/>
  <c r="E101" i="3"/>
  <c r="E108" i="3" s="1"/>
  <c r="D101" i="3"/>
  <c r="D108" i="3" s="1"/>
  <c r="F98" i="3"/>
  <c r="E98" i="3"/>
  <c r="D98" i="3"/>
  <c r="F95" i="3"/>
  <c r="E95" i="3"/>
  <c r="D95" i="3"/>
  <c r="F92" i="3"/>
  <c r="E92" i="3"/>
  <c r="D92" i="3"/>
  <c r="F88" i="3"/>
  <c r="E88" i="3"/>
  <c r="D88" i="3"/>
  <c r="F79" i="3"/>
  <c r="E79" i="3"/>
  <c r="D79" i="3"/>
  <c r="F72" i="3"/>
  <c r="E72" i="3"/>
  <c r="D72" i="3"/>
  <c r="F68" i="3"/>
  <c r="E68" i="3"/>
  <c r="D68" i="3"/>
  <c r="F65" i="3"/>
  <c r="E65" i="3"/>
  <c r="D65" i="3"/>
  <c r="F60" i="3"/>
  <c r="E60" i="3"/>
  <c r="D60" i="3"/>
  <c r="F57" i="3"/>
  <c r="E57" i="3"/>
  <c r="D57" i="3"/>
  <c r="F53" i="3"/>
  <c r="E53" i="3"/>
  <c r="D53" i="3"/>
  <c r="F50" i="3"/>
  <c r="E50" i="3"/>
  <c r="D50" i="3"/>
  <c r="F43" i="3"/>
  <c r="E43" i="3"/>
  <c r="D43" i="3"/>
  <c r="F25" i="3"/>
  <c r="E25" i="3"/>
  <c r="D25" i="3"/>
  <c r="F9" i="3"/>
  <c r="E9" i="3"/>
  <c r="D9" i="3"/>
  <c r="F103" i="2"/>
  <c r="D103" i="2"/>
  <c r="F98" i="2"/>
  <c r="F105" i="2" s="1"/>
  <c r="E98" i="2"/>
  <c r="E105" i="2" s="1"/>
  <c r="D98" i="2"/>
  <c r="D105" i="2" s="1"/>
  <c r="F94" i="2"/>
  <c r="E94" i="2"/>
  <c r="D94" i="2"/>
  <c r="F91" i="2"/>
  <c r="E91" i="2"/>
  <c r="D91" i="2"/>
  <c r="F88" i="2"/>
  <c r="E88" i="2"/>
  <c r="D88" i="2"/>
  <c r="F85" i="2"/>
  <c r="E85" i="2"/>
  <c r="D85" i="2"/>
  <c r="F76" i="2"/>
  <c r="E76" i="2"/>
  <c r="D76" i="2"/>
  <c r="F66" i="2"/>
  <c r="E66" i="2"/>
  <c r="D66" i="2"/>
  <c r="F61" i="2"/>
  <c r="E61" i="2"/>
  <c r="D61" i="2"/>
  <c r="F58" i="2"/>
  <c r="E58" i="2"/>
  <c r="D58" i="2"/>
  <c r="F54" i="2"/>
  <c r="E54" i="2"/>
  <c r="D54" i="2"/>
  <c r="F51" i="2"/>
  <c r="E51" i="2"/>
  <c r="D51" i="2"/>
  <c r="F47" i="2"/>
  <c r="E47" i="2"/>
  <c r="D47" i="2"/>
  <c r="F44" i="2"/>
  <c r="E44" i="2"/>
  <c r="D44" i="2"/>
  <c r="F38" i="2"/>
  <c r="E38" i="2"/>
  <c r="D38" i="2"/>
  <c r="F25" i="2"/>
  <c r="E25" i="2"/>
  <c r="D25" i="2"/>
  <c r="F11" i="2"/>
  <c r="E11" i="2"/>
  <c r="D11" i="2"/>
  <c r="F105" i="1"/>
  <c r="D105" i="1"/>
  <c r="F100" i="1"/>
  <c r="F107" i="1" s="1"/>
  <c r="E100" i="1"/>
  <c r="E107" i="1" s="1"/>
  <c r="D100" i="1"/>
  <c r="D107" i="1" s="1"/>
  <c r="F97" i="1"/>
  <c r="E97" i="1"/>
  <c r="D97" i="1"/>
  <c r="F92" i="1"/>
  <c r="E92" i="1"/>
  <c r="D92" i="1"/>
  <c r="F89" i="1"/>
  <c r="E89" i="1"/>
  <c r="D89" i="1"/>
  <c r="F86" i="1"/>
  <c r="E86" i="1"/>
  <c r="D86" i="1"/>
  <c r="F78" i="1"/>
  <c r="E78" i="1"/>
  <c r="D78" i="1"/>
  <c r="F70" i="1"/>
  <c r="E70" i="1"/>
  <c r="D70" i="1"/>
  <c r="F66" i="1"/>
  <c r="E66" i="1"/>
  <c r="D66" i="1"/>
  <c r="F63" i="1"/>
  <c r="E63" i="1"/>
  <c r="D63" i="1"/>
  <c r="F59" i="1"/>
  <c r="E59" i="1"/>
  <c r="D59" i="1"/>
  <c r="F56" i="1"/>
  <c r="E56" i="1"/>
  <c r="D56" i="1"/>
  <c r="F52" i="1"/>
  <c r="E52" i="1"/>
  <c r="D52" i="1"/>
  <c r="F49" i="1"/>
  <c r="E49" i="1"/>
  <c r="D49" i="1"/>
  <c r="F38" i="1"/>
  <c r="E38" i="1"/>
  <c r="D38" i="1"/>
  <c r="F28" i="1"/>
  <c r="E28" i="1"/>
  <c r="D28" i="1"/>
  <c r="F14" i="1"/>
  <c r="E14" i="1"/>
  <c r="D14" i="1"/>
  <c r="C123" i="17" l="1"/>
  <c r="D123" i="17"/>
  <c r="E21" i="16"/>
  <c r="C28" i="15"/>
  <c r="C119" i="15" s="1"/>
  <c r="D105" i="15"/>
  <c r="E105" i="15" s="1"/>
  <c r="E19" i="11"/>
  <c r="E23" i="11" s="1"/>
  <c r="E84" i="11" s="1"/>
  <c r="D111" i="9"/>
  <c r="E124" i="8"/>
  <c r="E108" i="7"/>
  <c r="F69" i="6"/>
</calcChain>
</file>

<file path=xl/sharedStrings.xml><?xml version="1.0" encoding="utf-8"?>
<sst xmlns="http://schemas.openxmlformats.org/spreadsheetml/2006/main" count="2296" uniqueCount="814">
  <si>
    <t>Royston Town Council  - Accounts for Payment</t>
  </si>
  <si>
    <r>
      <t>Town Hall</t>
    </r>
    <r>
      <rPr>
        <sz val="10"/>
        <rFont val="Arial"/>
        <family val="2"/>
      </rPr>
      <t xml:space="preserve"> -</t>
    </r>
    <r>
      <rPr>
        <i/>
        <sz val="10"/>
        <rFont val="Arial"/>
        <family val="2"/>
      </rPr>
      <t xml:space="preserve"> LGA 1972 s133</t>
    </r>
  </si>
  <si>
    <t>NET</t>
  </si>
  <si>
    <t>VAT</t>
  </si>
  <si>
    <t>GROSS</t>
  </si>
  <si>
    <t>CQ NO</t>
  </si>
  <si>
    <t>NHDC</t>
  </si>
  <si>
    <t>Rates</t>
  </si>
  <si>
    <t>d/d</t>
  </si>
  <si>
    <t>Bid Levy</t>
  </si>
  <si>
    <t>PRS for Music</t>
  </si>
  <si>
    <t>Additional charge 16-17</t>
  </si>
  <si>
    <t>Annual charge 17-18</t>
  </si>
  <si>
    <t xml:space="preserve">Veolia Environmental </t>
  </si>
  <si>
    <t>Refuse March 17</t>
  </si>
  <si>
    <t>Borders and Bows</t>
  </si>
  <si>
    <t>Blind for Town Hall stairwell</t>
  </si>
  <si>
    <t>Redcare 5G</t>
  </si>
  <si>
    <t>Lift line March 17</t>
  </si>
  <si>
    <t>B &amp; H Designs</t>
  </si>
  <si>
    <t>Test PA/induction loop</t>
  </si>
  <si>
    <t xml:space="preserve"> </t>
  </si>
  <si>
    <r>
      <t xml:space="preserve">Admin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s111/s142</t>
    </r>
  </si>
  <si>
    <t xml:space="preserve">Herts Full Stop </t>
  </si>
  <si>
    <t>Stationery sundries</t>
  </si>
  <si>
    <t>HAPTC</t>
  </si>
  <si>
    <t>Annual subscription</t>
  </si>
  <si>
    <t>Zurich Municipal Insurance</t>
  </si>
  <si>
    <t>Annual insurance premium</t>
  </si>
  <si>
    <t>Barclays Bank</t>
  </si>
  <si>
    <t>Payflow monthly chgs</t>
  </si>
  <si>
    <t>Cooleraid</t>
  </si>
  <si>
    <t>Water - mthly chg</t>
  </si>
  <si>
    <t>Sage UK</t>
  </si>
  <si>
    <t>Payroll &amp; Instant a/cs-mthly chg</t>
  </si>
  <si>
    <t>Admin line and fax line March 17</t>
  </si>
  <si>
    <t>Viking Direct</t>
  </si>
  <si>
    <t>Ink</t>
  </si>
  <si>
    <t>Ink and stamps</t>
  </si>
  <si>
    <t>Training</t>
  </si>
  <si>
    <t>Information Commissioner</t>
  </si>
  <si>
    <t>Data protection yearly renewal</t>
  </si>
  <si>
    <t>SLCC Enterprises Ltd</t>
  </si>
  <si>
    <t>Regional training seminar</t>
  </si>
  <si>
    <r>
      <t xml:space="preserve">Museum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s145</t>
    </r>
  </si>
  <si>
    <t>Lino sheets</t>
  </si>
  <si>
    <t>Association of Ind. Museums</t>
  </si>
  <si>
    <t>Annual membership 2017</t>
  </si>
  <si>
    <t>Plusnet</t>
  </si>
  <si>
    <t>Internet services - monthly fee</t>
  </si>
  <si>
    <t>Anglian Water</t>
  </si>
  <si>
    <t>Sewerage Oct to Mar</t>
  </si>
  <si>
    <t>Total Gas &amp; Power</t>
  </si>
  <si>
    <t>Gas supply - March 17</t>
  </si>
  <si>
    <r>
      <t xml:space="preserve">Market Hill Rooms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s133</t>
    </r>
  </si>
  <si>
    <t>PSK Ind Cleaning Services</t>
  </si>
  <si>
    <t>Cleaning 13/3 to 9/4</t>
  </si>
  <si>
    <t>Marshall Property Maintenance</t>
  </si>
  <si>
    <t>Decoration of Market Hill Rooms</t>
  </si>
  <si>
    <t>Sewerage Oct 16 to Jan 17</t>
  </si>
  <si>
    <t>Veolia Environmental</t>
  </si>
  <si>
    <t>Refuse - March 17</t>
  </si>
  <si>
    <r>
      <t>30 Kneesworth Street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1929 s115</t>
    </r>
  </si>
  <si>
    <r>
      <t xml:space="preserve">Cave </t>
    </r>
    <r>
      <rPr>
        <sz val="10"/>
        <rFont val="Arial"/>
        <family val="2"/>
      </rPr>
      <t xml:space="preserve">- </t>
    </r>
    <r>
      <rPr>
        <i/>
        <sz val="10"/>
        <rFont val="Arial"/>
        <family val="2"/>
      </rPr>
      <t>LGA 1972 s145</t>
    </r>
  </si>
  <si>
    <t>Liberty Corporation</t>
  </si>
  <si>
    <t>Cave filter cleaning March 17</t>
  </si>
  <si>
    <r>
      <t>War Memorial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Local Authorities Powers Act 1923 s1</t>
    </r>
  </si>
  <si>
    <r>
      <t>Cross Conveniences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 xml:space="preserve">Public Health Act 1936 s87 </t>
    </r>
  </si>
  <si>
    <t>Cleaning March 2017</t>
  </si>
  <si>
    <r>
      <t>Civic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1972 ss15 (5)</t>
    </r>
  </si>
  <si>
    <t>Herts Full Stop</t>
  </si>
  <si>
    <t>Certificate frames for awards</t>
  </si>
  <si>
    <r>
      <t>Allotments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 xml:space="preserve">Smallholding &amp; Allotments Act 1908 ss23, 26 and 42. </t>
    </r>
  </si>
  <si>
    <t>ARC Electrical Ltd</t>
  </si>
  <si>
    <t>Connect SWA cable to store</t>
  </si>
  <si>
    <r>
      <t>Complex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1972 s133</t>
    </r>
  </si>
  <si>
    <t>Desk and footstools</t>
  </si>
  <si>
    <t>Cleaning sundries</t>
  </si>
  <si>
    <r>
      <t>Market Place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Food Act 1984 s50</t>
    </r>
  </si>
  <si>
    <t>Markets phone line March 17</t>
  </si>
  <si>
    <t>NABMA</t>
  </si>
  <si>
    <t>Annual subs 17-18</t>
  </si>
  <si>
    <t>Market waste March 17</t>
  </si>
  <si>
    <r>
      <rPr>
        <b/>
        <u/>
        <sz val="10"/>
        <rFont val="Arial"/>
        <family val="2"/>
      </rPr>
      <t>Plantations</t>
    </r>
    <r>
      <rPr>
        <i/>
        <sz val="10"/>
        <rFont val="Arial"/>
        <family val="2"/>
      </rPr>
      <t xml:space="preserve"> - Open spaces Act 1906 ss 9 &amp; 10</t>
    </r>
  </si>
  <si>
    <t>Herts &amp; Cambs Ground Maintenance</t>
  </si>
  <si>
    <t>Plantations regular maintenance</t>
  </si>
  <si>
    <r>
      <rPr>
        <b/>
        <u/>
        <sz val="10"/>
        <rFont val="Arial"/>
        <family val="2"/>
      </rPr>
      <t>Cemetery</t>
    </r>
    <r>
      <rPr>
        <sz val="10"/>
        <rFont val="Arial"/>
        <family val="2"/>
      </rPr>
      <t xml:space="preserve"> - LGA 1972 s214</t>
    </r>
  </si>
  <si>
    <t>Other Expenses</t>
  </si>
  <si>
    <t>Councillor training - LD &amp; VS</t>
  </si>
  <si>
    <t>Town Crier</t>
  </si>
  <si>
    <t>Town Crier Allowance 2017/2018</t>
  </si>
  <si>
    <t>(LGA1972s142/s144)</t>
  </si>
  <si>
    <r>
      <t>Royston First</t>
    </r>
    <r>
      <rPr>
        <sz val="10"/>
        <rFont val="Arial"/>
        <family val="2"/>
      </rPr>
      <t xml:space="preserve"> -</t>
    </r>
    <r>
      <rPr>
        <i/>
        <sz val="10"/>
        <rFont val="Arial"/>
        <family val="2"/>
      </rPr>
      <t xml:space="preserve"> LGA 1972 s144</t>
    </r>
  </si>
  <si>
    <r>
      <t>Salaries</t>
    </r>
    <r>
      <rPr>
        <sz val="10"/>
        <rFont val="Arial"/>
        <family val="2"/>
      </rPr>
      <t xml:space="preserve"> - </t>
    </r>
    <r>
      <rPr>
        <i/>
        <sz val="10"/>
        <rFont val="Arial"/>
        <family val="2"/>
      </rPr>
      <t>LGA 1972 s111</t>
    </r>
  </si>
  <si>
    <t>Staff</t>
  </si>
  <si>
    <t>April - Salaries</t>
  </si>
  <si>
    <t>BACS</t>
  </si>
  <si>
    <t>Inland Revenue - HMRC</t>
  </si>
  <si>
    <t>April - PAYE/NI</t>
  </si>
  <si>
    <t>HCC</t>
  </si>
  <si>
    <t>April - Pension</t>
  </si>
  <si>
    <t>Total</t>
  </si>
  <si>
    <t>Peter Johnson Entertainments Ltd</t>
  </si>
  <si>
    <t>Bungee Trampoline - May Fayre</t>
  </si>
  <si>
    <t>May Fayre A/c</t>
  </si>
  <si>
    <t>James Arnott</t>
  </si>
  <si>
    <t>Punch &amp; Judy - May Fayre</t>
  </si>
  <si>
    <t>Royston Marquee Hire</t>
  </si>
  <si>
    <t>Marquees - May Fayre</t>
  </si>
  <si>
    <t>Peter Wall</t>
  </si>
  <si>
    <t>PA system - May Fayre</t>
  </si>
  <si>
    <t>Royston Town Band</t>
  </si>
  <si>
    <t xml:space="preserve">Entertainment - May Fayre </t>
  </si>
  <si>
    <t>Refuse April 17</t>
  </si>
  <si>
    <t>Sewerage - six months</t>
  </si>
  <si>
    <t>Lift line April 17</t>
  </si>
  <si>
    <t>Royal Mail</t>
  </si>
  <si>
    <t>Stamps</t>
  </si>
  <si>
    <t>d/c</t>
  </si>
  <si>
    <t>Admin line and fax line April 17</t>
  </si>
  <si>
    <t>Ink CM/STB</t>
  </si>
  <si>
    <t>Konica Minolta</t>
  </si>
  <si>
    <t>Quarterly photocopying</t>
  </si>
  <si>
    <t>Local World</t>
  </si>
  <si>
    <t>Advert for Office Assistant</t>
  </si>
  <si>
    <t>Archant</t>
  </si>
  <si>
    <t>Viking</t>
  </si>
  <si>
    <t>Inks TP</t>
  </si>
  <si>
    <t>BNP Paribas</t>
  </si>
  <si>
    <t>Quarterly phone leasing</t>
  </si>
  <si>
    <t>Cash</t>
  </si>
  <si>
    <t>Petty cash</t>
  </si>
  <si>
    <t>Altodigital</t>
  </si>
  <si>
    <t>Striking Displays</t>
  </si>
  <si>
    <t>Book stand/leaflet holder (grant funded)</t>
  </si>
  <si>
    <t>British Telecom</t>
  </si>
  <si>
    <t>Quarterly security line</t>
  </si>
  <si>
    <t>Quarterly phone bill</t>
  </si>
  <si>
    <t>Inurdreams Ltd</t>
  </si>
  <si>
    <t>Repair Internet and phone lines</t>
  </si>
  <si>
    <t>Gas supply - April 17</t>
  </si>
  <si>
    <t>PSK Industrial Cleaning</t>
  </si>
  <si>
    <t>Cleaning 10/4 to 7/5</t>
  </si>
  <si>
    <t>Refuse - April 17</t>
  </si>
  <si>
    <t>Cave filter cleaning April 17</t>
  </si>
  <si>
    <t>ARC Electrical</t>
  </si>
  <si>
    <t>Repair emergency lighting</t>
  </si>
  <si>
    <t>Cleaning April 2017</t>
  </si>
  <si>
    <t>Repairs to doors</t>
  </si>
  <si>
    <t>Unlimited Logos</t>
  </si>
  <si>
    <t>Mayoral board</t>
  </si>
  <si>
    <t>XTS UK Ltd</t>
  </si>
  <si>
    <t>CCTV installation</t>
  </si>
  <si>
    <t>Stocksigns</t>
  </si>
  <si>
    <t>5mph speed limit sign</t>
  </si>
  <si>
    <t>Agency Costs 16-17</t>
  </si>
  <si>
    <t>**203157</t>
  </si>
  <si>
    <t>PSK Cleaning</t>
  </si>
  <si>
    <t>Cleaning 20/3 to 16/4</t>
  </si>
  <si>
    <t>Cleaning 17/4 to 14/5</t>
  </si>
  <si>
    <t>Markets phone line April 17</t>
  </si>
  <si>
    <t>Bid Levy - Market Hill car park</t>
  </si>
  <si>
    <t>Market waste April 17</t>
  </si>
  <si>
    <t>ESE Direct</t>
  </si>
  <si>
    <t>Aerosol paint - May Fayre</t>
  </si>
  <si>
    <t>Royston First phone line April 17</t>
  </si>
  <si>
    <t>May - Salaries</t>
  </si>
  <si>
    <t>May - PAYE/NI</t>
  </si>
  <si>
    <t>May - Pension</t>
  </si>
  <si>
    <t>** cheques/payments paid already since last accounts list</t>
  </si>
  <si>
    <t>Refuse May 17</t>
  </si>
  <si>
    <t>Lift line May 17</t>
  </si>
  <si>
    <t>Stationery sundries/desk partition</t>
  </si>
  <si>
    <t>Admin line and fax line May 17</t>
  </si>
  <si>
    <t xml:space="preserve">Ink </t>
  </si>
  <si>
    <t>Amazon</t>
  </si>
  <si>
    <t>External hard drive</t>
  </si>
  <si>
    <t>Haines Watts Chartered Accountants</t>
  </si>
  <si>
    <t>Internal audit fee</t>
  </si>
  <si>
    <t>Town Clerk</t>
  </si>
  <si>
    <t>Travel expenses</t>
  </si>
  <si>
    <t>Education budget exp - lino</t>
  </si>
  <si>
    <t>NPK Holdings</t>
  </si>
  <si>
    <t>Rent - quarterly charge</t>
  </si>
  <si>
    <t>s/o</t>
  </si>
  <si>
    <t>Herts County Council</t>
  </si>
  <si>
    <t>HAMS annual subs</t>
  </si>
  <si>
    <t>NPower</t>
  </si>
  <si>
    <t>Electric</t>
  </si>
  <si>
    <t>Assess faulty display cabinet</t>
  </si>
  <si>
    <t>Repair faulty display cabinet</t>
  </si>
  <si>
    <t>Preservation Equipment Ltd</t>
  </si>
  <si>
    <t>Photo album pages (grant funded)</t>
  </si>
  <si>
    <t>Alex Shows</t>
  </si>
  <si>
    <t>Storytelling show (deposit)</t>
  </si>
  <si>
    <t>Stuart Morris Textiles Ltd</t>
  </si>
  <si>
    <t>Souvenir bags for shop</t>
  </si>
  <si>
    <t>Collections Trust</t>
  </si>
  <si>
    <t>Overprinted collections forms</t>
  </si>
  <si>
    <t>Gas supply - May 17</t>
  </si>
  <si>
    <t>Step ladder</t>
  </si>
  <si>
    <t>Npower</t>
  </si>
  <si>
    <t>Cleaning 8/5 to 4/6</t>
  </si>
  <si>
    <t>Refuse - May 17</t>
  </si>
  <si>
    <t>Cave filter cleaning May 17</t>
  </si>
  <si>
    <t>Cleaning May 2017</t>
  </si>
  <si>
    <t>New hand dryer/loo roll holders/bulbs</t>
  </si>
  <si>
    <t>Cleaning 15/5 to 11/6</t>
  </si>
  <si>
    <t>Electric - bollard 1</t>
  </si>
  <si>
    <t>Electric - bollard 2</t>
  </si>
  <si>
    <t>Markets phone line May 17</t>
  </si>
  <si>
    <t>Market waste May 17</t>
  </si>
  <si>
    <t>Remedial tree works at Green Walk</t>
  </si>
  <si>
    <t>Royston First phone/int line May 17</t>
  </si>
  <si>
    <t>June - Salaries</t>
  </si>
  <si>
    <t>June - PAYE/NI</t>
  </si>
  <si>
    <t>June - Pension</t>
  </si>
  <si>
    <t>Refuse June 17</t>
  </si>
  <si>
    <t>Jackson Lift Group</t>
  </si>
  <si>
    <t>Annual maintenance contract</t>
  </si>
  <si>
    <t>Air 2 Air Solutions</t>
  </si>
  <si>
    <t>Maintenance of air conditioning (50% charged to cinema)</t>
  </si>
  <si>
    <t>Lift line June 17</t>
  </si>
  <si>
    <t>Stationery sundries/new printer</t>
  </si>
  <si>
    <t>Admin line and fax line June 17</t>
  </si>
  <si>
    <t>Advert for Finance Assistant</t>
  </si>
  <si>
    <t>**d/c</t>
  </si>
  <si>
    <t>Photocopying</t>
  </si>
  <si>
    <t>Amazon UK</t>
  </si>
  <si>
    <t>Digital voice recorder</t>
  </si>
  <si>
    <t xml:space="preserve">Stationery sundries  </t>
  </si>
  <si>
    <t>County Security Services Ltd</t>
  </si>
  <si>
    <t>Alarm repairs</t>
  </si>
  <si>
    <t>**203158</t>
  </si>
  <si>
    <t>BEEE Creative</t>
  </si>
  <si>
    <t>Dance workshops(grant funded)</t>
  </si>
  <si>
    <t>Gas supply - June 17</t>
  </si>
  <si>
    <t>Cleaning 5/6 to 2/7</t>
  </si>
  <si>
    <t>Refuse - June 17</t>
  </si>
  <si>
    <t>Cave filter cleaning June 17</t>
  </si>
  <si>
    <t>LCN.com</t>
  </si>
  <si>
    <t>Website hosting 1 year &amp; domain name renewal 2 years</t>
  </si>
  <si>
    <t>Cleaning June 2017</t>
  </si>
  <si>
    <t>Cleaning 12/6 to 9/7</t>
  </si>
  <si>
    <t>Public Works loan Board</t>
  </si>
  <si>
    <t>Market Place loan repayment</t>
  </si>
  <si>
    <t>Markets phone line June 17</t>
  </si>
  <si>
    <t>Market waste June 17</t>
  </si>
  <si>
    <t>Royston First phone/int line June 17</t>
  </si>
  <si>
    <t>July - Salaries</t>
  </si>
  <si>
    <t>July - PAYE/NI</t>
  </si>
  <si>
    <t>July - Pension</t>
  </si>
  <si>
    <t>Refuse July 17</t>
  </si>
  <si>
    <t>Advert for caretaker/cleaner</t>
  </si>
  <si>
    <t>Lift line July 17</t>
  </si>
  <si>
    <t>Stationery sundries/fans</t>
  </si>
  <si>
    <t>Admin line and fax line July 17</t>
  </si>
  <si>
    <t>Vision ICT</t>
  </si>
  <si>
    <t>Website and email hosting</t>
  </si>
  <si>
    <t>Annual alarm maintenance</t>
  </si>
  <si>
    <t>Projector</t>
  </si>
  <si>
    <t>Projector stand</t>
  </si>
  <si>
    <t>Conservation By Design</t>
  </si>
  <si>
    <t>Document boxes (donation funded)</t>
  </si>
  <si>
    <t>Kidscience Ltd</t>
  </si>
  <si>
    <t>Science show (Educ/events budget)</t>
  </si>
  <si>
    <t>Gas supply - July 17</t>
  </si>
  <si>
    <t>Six months sewerage</t>
  </si>
  <si>
    <t>Cleaning 3/7 to 30/7</t>
  </si>
  <si>
    <t>Refuse - July 17</t>
  </si>
  <si>
    <t>Cave filter cleaning July 17</t>
  </si>
  <si>
    <t>Cleaning July 2017</t>
  </si>
  <si>
    <t>Markets phone line July 17</t>
  </si>
  <si>
    <t>Market waste July 17</t>
  </si>
  <si>
    <t>Royston First phone/int line July 17</t>
  </si>
  <si>
    <t>Royston Town Council  - Accounts for Payment - supplementary</t>
  </si>
  <si>
    <t xml:space="preserve">Archant </t>
  </si>
  <si>
    <t>Advert for Caretaker/Cleaner</t>
  </si>
  <si>
    <t xml:space="preserve">Npower </t>
  </si>
  <si>
    <t xml:space="preserve">Quarterly electricity July 17 </t>
  </si>
  <si>
    <t xml:space="preserve">Mileage </t>
  </si>
  <si>
    <t xml:space="preserve">Clearwater IT Training </t>
  </si>
  <si>
    <t>Access training</t>
  </si>
  <si>
    <t xml:space="preserve">Cooleraid </t>
  </si>
  <si>
    <t xml:space="preserve">Annual Cooler Charge </t>
  </si>
  <si>
    <t>BT</t>
  </si>
  <si>
    <t xml:space="preserve">Quarterly alarm line </t>
  </si>
  <si>
    <t>Quarterly telephone line</t>
  </si>
  <si>
    <t xml:space="preserve">Altodigital </t>
  </si>
  <si>
    <t>Quarterly photocopying July 17</t>
  </si>
  <si>
    <t xml:space="preserve">Quarterly electricity July </t>
  </si>
  <si>
    <t xml:space="preserve">Screwfix </t>
  </si>
  <si>
    <t xml:space="preserve">Toilet Seat </t>
  </si>
  <si>
    <t xml:space="preserve">Gesithas </t>
  </si>
  <si>
    <t>Viking re-enactors 19.8.17</t>
  </si>
  <si>
    <t>Quarterly electricity July 17</t>
  </si>
  <si>
    <t xml:space="preserve">GB Construction </t>
  </si>
  <si>
    <t xml:space="preserve">Ceiling and Lights </t>
  </si>
  <si>
    <t xml:space="preserve">Marshall Property Maintenance Ltd </t>
  </si>
  <si>
    <t>Remove &amp; replace decking July 17</t>
  </si>
  <si>
    <t xml:space="preserve">Affinity </t>
  </si>
  <si>
    <t>Allotments Apr- Aug</t>
  </si>
  <si>
    <t xml:space="preserve">PSK Cleaning </t>
  </si>
  <si>
    <t xml:space="preserve">Daily cleaning July 17 </t>
  </si>
  <si>
    <t xml:space="preserve">City B Group </t>
  </si>
  <si>
    <t xml:space="preserve">Repairs to market stalls </t>
  </si>
  <si>
    <t xml:space="preserve">NSPCC registered charity </t>
  </si>
  <si>
    <t>Mayors luncheon 25.10.17</t>
  </si>
  <si>
    <t>August - Salaries</t>
  </si>
  <si>
    <t>August - PAYE/NI</t>
  </si>
  <si>
    <t>August - Pension</t>
  </si>
  <si>
    <t>Rates - Aug 17</t>
  </si>
  <si>
    <t>Refuse Aug 17</t>
  </si>
  <si>
    <t xml:space="preserve">PHS </t>
  </si>
  <si>
    <t xml:space="preserve">Annual Duty of Care </t>
  </si>
  <si>
    <t>Marshall Property Maintenance Ltd</t>
  </si>
  <si>
    <t>External re-decoration</t>
  </si>
  <si>
    <t>Refuse - Aug 17</t>
  </si>
  <si>
    <t xml:space="preserve">Herts Fullstop </t>
  </si>
  <si>
    <t xml:space="preserve">Cleaning Products </t>
  </si>
  <si>
    <t xml:space="preserve">Cooleraid Ltd </t>
  </si>
  <si>
    <t xml:space="preserve">Water  </t>
  </si>
  <si>
    <t xml:space="preserve">Redcare </t>
  </si>
  <si>
    <t xml:space="preserve">Lift line </t>
  </si>
  <si>
    <t xml:space="preserve">Cash </t>
  </si>
  <si>
    <t xml:space="preserve">Petty Cash </t>
  </si>
  <si>
    <t xml:space="preserve">BDO </t>
  </si>
  <si>
    <t>External audit 16/17</t>
  </si>
  <si>
    <t xml:space="preserve">Stationery </t>
  </si>
  <si>
    <t xml:space="preserve">Viking </t>
  </si>
  <si>
    <t xml:space="preserve">Sage </t>
  </si>
  <si>
    <t>Admin fax and phone line</t>
  </si>
  <si>
    <t xml:space="preserve">Amazon </t>
  </si>
  <si>
    <t xml:space="preserve">Portable external hard drive </t>
  </si>
  <si>
    <t>Tesco PLC</t>
  </si>
  <si>
    <t>Computer Monitor</t>
  </si>
  <si>
    <t>Friends of Royston Museum</t>
  </si>
  <si>
    <t>Refund of donation</t>
  </si>
  <si>
    <t>SpotBuyer</t>
  </si>
  <si>
    <t xml:space="preserve">Projector </t>
  </si>
  <si>
    <t>Preservation Equipment</t>
  </si>
  <si>
    <t xml:space="preserve">Photo album pages </t>
  </si>
  <si>
    <t xml:space="preserve">Petty cash </t>
  </si>
  <si>
    <t xml:space="preserve">Inurdreams Ltd </t>
  </si>
  <si>
    <t>IT repairs</t>
  </si>
  <si>
    <t xml:space="preserve">Craft Products </t>
  </si>
  <si>
    <t>North Herts CVS</t>
  </si>
  <si>
    <t xml:space="preserve">DBS Checks </t>
  </si>
  <si>
    <t xml:space="preserve">PRS for Music </t>
  </si>
  <si>
    <t>Music Licence</t>
  </si>
  <si>
    <t xml:space="preserve">Names co uk </t>
  </si>
  <si>
    <t xml:space="preserve">Renewal of domain name 1yr </t>
  </si>
  <si>
    <t xml:space="preserve">Total Gas &amp; Power </t>
  </si>
  <si>
    <t>Gas 31.7.17 to 31.08.17</t>
  </si>
  <si>
    <t xml:space="preserve">Annual building insurance </t>
  </si>
  <si>
    <t xml:space="preserve">ARC Electrical </t>
  </si>
  <si>
    <t xml:space="preserve">Lighting </t>
  </si>
  <si>
    <t>PSK Industrial Cleaning Services</t>
  </si>
  <si>
    <t>Cleaning - Aug 17</t>
  </si>
  <si>
    <t xml:space="preserve">Affinity for Business </t>
  </si>
  <si>
    <t>Water  - six months</t>
  </si>
  <si>
    <t xml:space="preserve">Kettle </t>
  </si>
  <si>
    <t>MHR 31.7.17 - 31.8.17</t>
  </si>
  <si>
    <t xml:space="preserve">Supply and install new roof </t>
  </si>
  <si>
    <t>Cave filter cleaning August 17</t>
  </si>
  <si>
    <t xml:space="preserve">Freeland Rees Roberts Architects </t>
  </si>
  <si>
    <t xml:space="preserve">Survey &amp; Report </t>
  </si>
  <si>
    <t>Cleaning August 2017</t>
  </si>
  <si>
    <t>Door hinges repair</t>
  </si>
  <si>
    <t xml:space="preserve">Toilet cistern leak </t>
  </si>
  <si>
    <t>Refuse August 17</t>
  </si>
  <si>
    <t xml:space="preserve">Cleaning - 7/8 to 3/9 </t>
  </si>
  <si>
    <t xml:space="preserve">Cleaning Products  </t>
  </si>
  <si>
    <t>Stationery Cupboard</t>
  </si>
  <si>
    <t xml:space="preserve">Diary </t>
  </si>
  <si>
    <t>Markets line - Aug 17</t>
  </si>
  <si>
    <t>Market waste Aug 17</t>
  </si>
  <si>
    <t xml:space="preserve">N Power </t>
  </si>
  <si>
    <t xml:space="preserve">Electric bollard </t>
  </si>
  <si>
    <t xml:space="preserve">Herts &amp; Camb Ground Maintenance </t>
  </si>
  <si>
    <t xml:space="preserve">Regular Maintenance - Aug 17 </t>
  </si>
  <si>
    <t xml:space="preserve">Costco </t>
  </si>
  <si>
    <t xml:space="preserve">Silver Sunday - cakes </t>
  </si>
  <si>
    <t>**108686</t>
  </si>
  <si>
    <t xml:space="preserve">Leander Architectural </t>
  </si>
  <si>
    <t xml:space="preserve">Plaque for Palace </t>
  </si>
  <si>
    <t>Phone internet line - Aug 17</t>
  </si>
  <si>
    <t>September - Salaries</t>
  </si>
  <si>
    <t>September - PAYE/NI</t>
  </si>
  <si>
    <t>September - Pension</t>
  </si>
  <si>
    <t xml:space="preserve">Rates </t>
  </si>
  <si>
    <t>Refuse</t>
  </si>
  <si>
    <t xml:space="preserve">Refuse </t>
  </si>
  <si>
    <t xml:space="preserve">Clean Water </t>
  </si>
  <si>
    <t xml:space="preserve">Vacuum Cleaner &amp; Bags </t>
  </si>
  <si>
    <t xml:space="preserve">Mileage for Access Training </t>
  </si>
  <si>
    <t>**203195</t>
  </si>
  <si>
    <t xml:space="preserve">Royal Mail </t>
  </si>
  <si>
    <t xml:space="preserve">Stamps </t>
  </si>
  <si>
    <t xml:space="preserve">Stationery Cupboard </t>
  </si>
  <si>
    <t xml:space="preserve">Glue, diaries, Planner </t>
  </si>
  <si>
    <t xml:space="preserve">Haptc </t>
  </si>
  <si>
    <t>Workshop - Appraisals</t>
  </si>
  <si>
    <t xml:space="preserve">Norton Antivirus </t>
  </si>
  <si>
    <t xml:space="preserve">Antivirus software 1 years cover </t>
  </si>
  <si>
    <t xml:space="preserve">Ink Cartridges </t>
  </si>
  <si>
    <t xml:space="preserve">Anglian Water </t>
  </si>
  <si>
    <t xml:space="preserve">Water    </t>
  </si>
  <si>
    <t xml:space="preserve">Friends of Royston Museum </t>
  </si>
  <si>
    <t xml:space="preserve">Museum Sales </t>
  </si>
  <si>
    <t>Royston Local History Society</t>
  </si>
  <si>
    <t xml:space="preserve">Arts Festival &amp; Craft Supplies </t>
  </si>
  <si>
    <t>Gas 31.8.17 to 30.9.17</t>
  </si>
  <si>
    <t xml:space="preserve">County Security </t>
  </si>
  <si>
    <t xml:space="preserve">Alarm maintenance and monitoring </t>
  </si>
  <si>
    <t xml:space="preserve">Rogersons Removals </t>
  </si>
  <si>
    <t xml:space="preserve">Disposal of Chest Freezer </t>
  </si>
  <si>
    <t xml:space="preserve">Insulation Giant </t>
  </si>
  <si>
    <t xml:space="preserve">History Society - Celotex Insulation </t>
  </si>
  <si>
    <t xml:space="preserve">Electricity Jul 17 to Sept 17 </t>
  </si>
  <si>
    <t xml:space="preserve">Electricity Apr 17 to Jul 17 </t>
  </si>
  <si>
    <t xml:space="preserve">Cleaning </t>
  </si>
  <si>
    <t>Electricity Apr 17 to 31 Jul</t>
  </si>
  <si>
    <t xml:space="preserve">Electricity Jul 17 to 30 Sept </t>
  </si>
  <si>
    <t xml:space="preserve">Cave filter cleaning </t>
  </si>
  <si>
    <t>Cleaning</t>
  </si>
  <si>
    <t xml:space="preserve">Water </t>
  </si>
  <si>
    <t xml:space="preserve">Affinity Water </t>
  </si>
  <si>
    <t>Clean Water 1/4 to 30/9</t>
  </si>
  <si>
    <t xml:space="preserve">Post Cards </t>
  </si>
  <si>
    <t>Electricity Apr 17 - July 17</t>
  </si>
  <si>
    <t>Electricity July 17 - Sept 17</t>
  </si>
  <si>
    <t xml:space="preserve">Cleaning - 4/9 to 1/10 </t>
  </si>
  <si>
    <t xml:space="preserve">Markets line </t>
  </si>
  <si>
    <t>Market waste</t>
  </si>
  <si>
    <t xml:space="preserve">Electric Bollard Apr 17 - July 17 </t>
  </si>
  <si>
    <t>Electric Bollard Jul 17 - Sept 17</t>
  </si>
  <si>
    <t xml:space="preserve">Jewsons </t>
  </si>
  <si>
    <t xml:space="preserve">Hardwood Plywood for Table tops </t>
  </si>
  <si>
    <t xml:space="preserve">Regular Maintenance - Sept 17 </t>
  </si>
  <si>
    <t>Remove badly leaning limb over footpath</t>
  </si>
  <si>
    <t xml:space="preserve">Hales Printers </t>
  </si>
  <si>
    <t>Charity Calendars - Naturally Royston</t>
  </si>
  <si>
    <t>**203194</t>
  </si>
  <si>
    <t xml:space="preserve">Choice </t>
  </si>
  <si>
    <t xml:space="preserve">Radar Keys </t>
  </si>
  <si>
    <t>British Legion (Royston Branch)</t>
  </si>
  <si>
    <t xml:space="preserve">Refreshments </t>
  </si>
  <si>
    <t xml:space="preserve">Royal British Legion </t>
  </si>
  <si>
    <t>Donation to Poppy Appeal</t>
  </si>
  <si>
    <t xml:space="preserve">Wreaths </t>
  </si>
  <si>
    <t xml:space="preserve">Tescos </t>
  </si>
  <si>
    <t xml:space="preserve">Water &amp; Juice Civic Reception </t>
  </si>
  <si>
    <t>Phone internet line</t>
  </si>
  <si>
    <t>October - Salaries</t>
  </si>
  <si>
    <t>October - PAYE/NI</t>
  </si>
  <si>
    <t xml:space="preserve">Herts County Council </t>
  </si>
  <si>
    <t>October - Pension</t>
  </si>
  <si>
    <t xml:space="preserve">Rates - </t>
  </si>
  <si>
    <t xml:space="preserve">Cleaning Supplies </t>
  </si>
  <si>
    <t>Refuse - October 2017</t>
  </si>
  <si>
    <t>Lift line -October 2017</t>
  </si>
  <si>
    <t>Sewerage - Six Months</t>
  </si>
  <si>
    <t>Stationery Sundries</t>
  </si>
  <si>
    <t xml:space="preserve">BNP Paribas Leasing </t>
  </si>
  <si>
    <t>Telephone Rental Charges - Quarterly</t>
  </si>
  <si>
    <t>Admin fax and phone line - Oct 17</t>
  </si>
  <si>
    <t xml:space="preserve">NHDC </t>
  </si>
  <si>
    <t>Election Costs - May 2017</t>
  </si>
  <si>
    <t xml:space="preserve">Konica Minolta </t>
  </si>
  <si>
    <t xml:space="preserve">Quarterly Photocopying </t>
  </si>
  <si>
    <t>**203225</t>
  </si>
  <si>
    <t xml:space="preserve">HAPTC </t>
  </si>
  <si>
    <t xml:space="preserve">Training Audit &amp; Grants </t>
  </si>
  <si>
    <t xml:space="preserve">Photocoping charges quarterly </t>
  </si>
  <si>
    <t xml:space="preserve">Preservation Equipment Ltd </t>
  </si>
  <si>
    <t xml:space="preserve">Photo album </t>
  </si>
  <si>
    <t xml:space="preserve">Teacher Boards Sales </t>
  </si>
  <si>
    <t xml:space="preserve">Rainbow Felt Notice Boards </t>
  </si>
  <si>
    <t xml:space="preserve">Museums Assocation </t>
  </si>
  <si>
    <t xml:space="preserve">Museum Journal </t>
  </si>
  <si>
    <t xml:space="preserve">British Telecom </t>
  </si>
  <si>
    <t xml:space="preserve">Quarterly telephone charges </t>
  </si>
  <si>
    <t>Quarterly Security line charges</t>
  </si>
  <si>
    <t>Gas - October 2017</t>
  </si>
  <si>
    <t>Electric 30.9.17 to 31.10.17</t>
  </si>
  <si>
    <t>Cleaning 25th Sept - 22nd Oct</t>
  </si>
  <si>
    <t>Cave Filter Cleaning October 2017</t>
  </si>
  <si>
    <t>Cleaning - October 2017</t>
  </si>
  <si>
    <t>Cambridge Wine</t>
  </si>
  <si>
    <t>Wine for Civic Reception</t>
  </si>
  <si>
    <t>Sundries for Civic Reception</t>
  </si>
  <si>
    <t xml:space="preserve">Cllr Swallow </t>
  </si>
  <si>
    <t>Reimbursement for Champagne for Civic Reception</t>
  </si>
  <si>
    <t>**203226</t>
  </si>
  <si>
    <t xml:space="preserve">Delissimo </t>
  </si>
  <si>
    <t>Catering for Civic Reception</t>
  </si>
  <si>
    <t>**203227</t>
  </si>
  <si>
    <t>Electricity 30.9.17 to 12.10.17</t>
  </si>
  <si>
    <t xml:space="preserve">Marshall Property Maintenance </t>
  </si>
  <si>
    <t xml:space="preserve">Redecoration of offices </t>
  </si>
  <si>
    <t xml:space="preserve">Sewerage six monthly </t>
  </si>
  <si>
    <t xml:space="preserve">Markets line - October 2017 </t>
  </si>
  <si>
    <t xml:space="preserve">Telephone Rental - Quarterly </t>
  </si>
  <si>
    <t xml:space="preserve">Market waste - October 2017 </t>
  </si>
  <si>
    <t>Market Bollard 30.9.17 to 31.10.17</t>
  </si>
  <si>
    <t xml:space="preserve">Regular Maintenance Monthly </t>
  </si>
  <si>
    <t>Remove fallen tree</t>
  </si>
  <si>
    <t xml:space="preserve">Royston First </t>
  </si>
  <si>
    <t xml:space="preserve">Silver Sunday Cinema Hire </t>
  </si>
  <si>
    <t>Phone internet line - October 17</t>
  </si>
  <si>
    <t>November - Salaries</t>
  </si>
  <si>
    <t>November - PAYE/NI</t>
  </si>
  <si>
    <t>November - Pension</t>
  </si>
  <si>
    <t>Royston Town Council  - Accounts for Payment supplementary</t>
  </si>
  <si>
    <t xml:space="preserve">Jackson Lift Group </t>
  </si>
  <si>
    <t>Lift Breakdown 11.11.17</t>
  </si>
  <si>
    <t>Haines &amp; Watts Chartered Accountants</t>
  </si>
  <si>
    <t>Interim audit visit for the year ended 31.3.17</t>
  </si>
  <si>
    <t xml:space="preserve">Email recovery </t>
  </si>
  <si>
    <t xml:space="preserve">Caught on Camera </t>
  </si>
  <si>
    <t>CCTV Service carried out 23.11.17</t>
  </si>
  <si>
    <t xml:space="preserve">100 2nd class stamps </t>
  </si>
  <si>
    <t>Cleaning 23.10.17 to 19.11.17</t>
  </si>
  <si>
    <t xml:space="preserve">Royston &amp; DistCommunity Transport </t>
  </si>
  <si>
    <t xml:space="preserve">Transport for Silver Sunday Oct 17 </t>
  </si>
  <si>
    <t>Rates - December 2017</t>
  </si>
  <si>
    <t xml:space="preserve">Torch </t>
  </si>
  <si>
    <t>Refuse - December 2017</t>
  </si>
  <si>
    <t>Lift line -December 2017</t>
  </si>
  <si>
    <t xml:space="preserve">Stationery supplies </t>
  </si>
  <si>
    <t xml:space="preserve">Payflow monthly chgs - December 2017 </t>
  </si>
  <si>
    <t xml:space="preserve">Avalon </t>
  </si>
  <si>
    <t xml:space="preserve">Three year support for booking system </t>
  </si>
  <si>
    <t xml:space="preserve">SLCC </t>
  </si>
  <si>
    <t>Membership renewal</t>
  </si>
  <si>
    <t>Admin fax and phone line - December 17</t>
  </si>
  <si>
    <t>Water - December 2017</t>
  </si>
  <si>
    <t>Stationery December 2017</t>
  </si>
  <si>
    <t xml:space="preserve">BDM Technology </t>
  </si>
  <si>
    <t xml:space="preserve">Scanner - grant funded </t>
  </si>
  <si>
    <t xml:space="preserve">Tobar </t>
  </si>
  <si>
    <t xml:space="preserve">Shop Supplies </t>
  </si>
  <si>
    <t>Gas - December 2017</t>
  </si>
  <si>
    <t>SLR</t>
  </si>
  <si>
    <t xml:space="preserve">Drawing of Museum Interior </t>
  </si>
  <si>
    <t xml:space="preserve">Track Lighting - donation funded </t>
  </si>
  <si>
    <t xml:space="preserve">Christmas Cards </t>
  </si>
  <si>
    <t xml:space="preserve">Rates - December 2017 </t>
  </si>
  <si>
    <t xml:space="preserve">Janitorial supplies - December 2017 </t>
  </si>
  <si>
    <t xml:space="preserve">Waste Collection December 2017 </t>
  </si>
  <si>
    <t>Daily cleaning 30.10.17 to 26.11.17</t>
  </si>
  <si>
    <t xml:space="preserve">Markets line - December 2017 </t>
  </si>
  <si>
    <t>Check power supplies in bollards</t>
  </si>
  <si>
    <t xml:space="preserve">Bell Brush </t>
  </si>
  <si>
    <t xml:space="preserve">Litter Pickers </t>
  </si>
  <si>
    <t>Phone internet line - December 17</t>
  </si>
  <si>
    <t>Royston Town Council  - Accounts for Payment - Supplementary</t>
  </si>
  <si>
    <r>
      <t>Town Hall</t>
    </r>
    <r>
      <rPr>
        <sz val="11"/>
        <rFont val="Arial"/>
        <family val="2"/>
      </rPr>
      <t xml:space="preserve"> -</t>
    </r>
    <r>
      <rPr>
        <i/>
        <sz val="11"/>
        <rFont val="Arial"/>
        <family val="2"/>
      </rPr>
      <t xml:space="preserve"> LGA 1972 s133</t>
    </r>
  </si>
  <si>
    <r>
      <t xml:space="preserve">Admin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s111/s142</t>
    </r>
  </si>
  <si>
    <t>ILCA training - Assistant Town Clerk</t>
  </si>
  <si>
    <r>
      <t xml:space="preserve">Museum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s145</t>
    </r>
  </si>
  <si>
    <t xml:space="preserve">BEEE Creative </t>
  </si>
  <si>
    <t xml:space="preserve">Dance Workshops </t>
  </si>
  <si>
    <t xml:space="preserve">Arena Security Ltd </t>
  </si>
  <si>
    <t>Callout 10.11.17</t>
  </si>
  <si>
    <t xml:space="preserve">Plusnet </t>
  </si>
  <si>
    <t xml:space="preserve">Internet Services - monthly fee </t>
  </si>
  <si>
    <t xml:space="preserve">The Listing </t>
  </si>
  <si>
    <t xml:space="preserve">Adverts for January </t>
  </si>
  <si>
    <t xml:space="preserve">Assoc. Independent Museums </t>
  </si>
  <si>
    <t>Membership 1.1.18 to 31.12.18</t>
  </si>
  <si>
    <r>
      <t>Market Place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Food Act 1984 s50</t>
    </r>
  </si>
  <si>
    <t>Bollard 2 - 1.10.17 to 1.12.17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</si>
  <si>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- Open spaces Act 1906 ss 9 &amp; 10</t>
    </r>
  </si>
  <si>
    <t xml:space="preserve">Herts &amp; Cambs Ground Maintenance </t>
  </si>
  <si>
    <t xml:space="preserve">Work done on Greenwalk Plantation </t>
  </si>
  <si>
    <t>Regular Maintenance - December 2017</t>
  </si>
  <si>
    <r>
      <t>Salaries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s111</t>
    </r>
  </si>
  <si>
    <t>December - Salaries</t>
  </si>
  <si>
    <t>bacs</t>
  </si>
  <si>
    <t>December - PAYE/NI</t>
  </si>
  <si>
    <t>December - Pension</t>
  </si>
  <si>
    <t xml:space="preserve">May Fayre Licence </t>
  </si>
  <si>
    <t>May Fayre A/C</t>
  </si>
  <si>
    <t>Inv.</t>
  </si>
  <si>
    <t>ref.</t>
  </si>
  <si>
    <t>Rates - January 2018</t>
  </si>
  <si>
    <t>Cleaning Sundries</t>
  </si>
  <si>
    <t>Refuse - January 2018</t>
  </si>
  <si>
    <t xml:space="preserve">Refuse - Janaury 2018 </t>
  </si>
  <si>
    <t>Lift line -January 2018</t>
  </si>
  <si>
    <t xml:space="preserve">Air2Air </t>
  </si>
  <si>
    <r>
      <t xml:space="preserve">Routine maintenance of air con equipment ( </t>
    </r>
    <r>
      <rPr>
        <sz val="8"/>
        <rFont val="Arial"/>
        <family val="2"/>
      </rPr>
      <t>50% charged to cinema)</t>
    </r>
  </si>
  <si>
    <t xml:space="preserve">Merlin Mica </t>
  </si>
  <si>
    <t xml:space="preserve">Gravel Board </t>
  </si>
  <si>
    <t>Payflow monthly chgs - January 2018</t>
  </si>
  <si>
    <t>Admin fax and phone line - January 2018</t>
  </si>
  <si>
    <t>Water - January 2018</t>
  </si>
  <si>
    <t>USB Cable</t>
  </si>
  <si>
    <t xml:space="preserve">Epson printer </t>
  </si>
  <si>
    <t xml:space="preserve">Wessex Fire &amp; Safety Ltd </t>
  </si>
  <si>
    <t xml:space="preserve">Fire Warden &amp; Evac Training </t>
  </si>
  <si>
    <t>2nd class stamps</t>
  </si>
  <si>
    <t xml:space="preserve">Museum Conservation Services </t>
  </si>
  <si>
    <t xml:space="preserve">Conservation work on E.H. Whydale painting </t>
  </si>
  <si>
    <t xml:space="preserve">Fridgesmart </t>
  </si>
  <si>
    <t>Freezer</t>
  </si>
  <si>
    <t>NPK Holdings Limited</t>
  </si>
  <si>
    <t xml:space="preserve">Quarterly rent </t>
  </si>
  <si>
    <t>Gas 30.11.17 to 31.12.17</t>
  </si>
  <si>
    <t xml:space="preserve">Two porters to take freezer to cellar </t>
  </si>
  <si>
    <t>Daily cleaning - 20.11.17 to 17.12.17</t>
  </si>
  <si>
    <t xml:space="preserve">The Liberty Corporation </t>
  </si>
  <si>
    <t>Cave filter - December 2017</t>
  </si>
  <si>
    <t>Cave filter - November 2017</t>
  </si>
  <si>
    <t>npower</t>
  </si>
  <si>
    <t>Credit for electricity charges 30.9.17 to 31.10.17</t>
  </si>
  <si>
    <t>n/a</t>
  </si>
  <si>
    <t xml:space="preserve">The Morton Partnership </t>
  </si>
  <si>
    <t>Engineering professional services (donation funded)</t>
  </si>
  <si>
    <t xml:space="preserve">Toilet Cleaning - December 2017 </t>
  </si>
  <si>
    <t>Toilet Cleaning - November 2017</t>
  </si>
  <si>
    <t>Waste Collection January 2018</t>
  </si>
  <si>
    <t xml:space="preserve">Waste Collection January 2018 </t>
  </si>
  <si>
    <t>Daily cleaning 27.11.17 to 24.12.17</t>
  </si>
  <si>
    <t>Markets line - January 2018</t>
  </si>
  <si>
    <t>Waste Collection - December 2017</t>
  </si>
  <si>
    <t>Waste Collection - November 2017</t>
  </si>
  <si>
    <t xml:space="preserve">Loan </t>
  </si>
  <si>
    <t>Regular maintenace Greenwalk &amp; Stile Plantation</t>
  </si>
  <si>
    <t>Public notice - May Fayre licence</t>
  </si>
  <si>
    <t>(LGA1972s145)</t>
  </si>
  <si>
    <t>Royston Day Centre</t>
  </si>
  <si>
    <t>Donation-lunches subsidy</t>
  </si>
  <si>
    <t>(GPC LA2011s1(1))</t>
  </si>
  <si>
    <t>Phone internet line - January 2018</t>
  </si>
  <si>
    <t>Royston Town Council  - Accounts for Payment Supplementary</t>
  </si>
  <si>
    <t>Photocopying charges 17.10.17 to 16.1.18</t>
  </si>
  <si>
    <t xml:space="preserve">Aladdin Cleaning </t>
  </si>
  <si>
    <t>Ground Floor carpet cleaned 12.1.18</t>
  </si>
  <si>
    <t>Internet charges 18.1.18 to 17.2.18</t>
  </si>
  <si>
    <r>
      <t xml:space="preserve">Market Hill Rooms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s133</t>
    </r>
  </si>
  <si>
    <t>Daily cleaning 18.12.17 to 14.1.18</t>
  </si>
  <si>
    <t>January - Salaries</t>
  </si>
  <si>
    <t>Janaury - PAYE/NI</t>
  </si>
  <si>
    <t>January - Pension</t>
  </si>
  <si>
    <r>
      <t>Town Hall</t>
    </r>
    <r>
      <rPr>
        <sz val="11"/>
        <rFont val="Calibri"/>
        <family val="2"/>
      </rPr>
      <t xml:space="preserve"> -</t>
    </r>
    <r>
      <rPr>
        <i/>
        <sz val="11"/>
        <rFont val="Calibri"/>
        <family val="2"/>
      </rPr>
      <t xml:space="preserve"> LGA 1972 s133</t>
    </r>
  </si>
  <si>
    <t>Refuse - February 2018</t>
  </si>
  <si>
    <t xml:space="preserve">Refuse - February 2018 </t>
  </si>
  <si>
    <t>Lift line -February 2018</t>
  </si>
  <si>
    <t xml:space="preserve">Mica </t>
  </si>
  <si>
    <t xml:space="preserve">Clear Varnish </t>
  </si>
  <si>
    <t xml:space="preserve">Light Bulbs </t>
  </si>
  <si>
    <t xml:space="preserve">Sanitary Disposal Annual </t>
  </si>
  <si>
    <r>
      <t xml:space="preserve">Admin </t>
    </r>
    <r>
      <rPr>
        <sz val="11"/>
        <rFont val="Calibri"/>
        <family val="2"/>
      </rPr>
      <t xml:space="preserve">- </t>
    </r>
    <r>
      <rPr>
        <i/>
        <sz val="11"/>
        <rFont val="Calibri"/>
        <family val="2"/>
      </rPr>
      <t>LGA 1972 s111/s142</t>
    </r>
  </si>
  <si>
    <t>Payflow monthly chgs - February 2018</t>
  </si>
  <si>
    <t>Ink Cartridges</t>
  </si>
  <si>
    <t xml:space="preserve">Brother Printer </t>
  </si>
  <si>
    <t>Admin fax and phone line - February 2018</t>
  </si>
  <si>
    <t xml:space="preserve">CP Associates </t>
  </si>
  <si>
    <t xml:space="preserve">HR Consultancy Advice </t>
  </si>
  <si>
    <t xml:space="preserve">Mileage re-imbursement </t>
  </si>
  <si>
    <t>Mileage</t>
  </si>
  <si>
    <t>Martins PC Solutions</t>
  </si>
  <si>
    <t>Computer Support</t>
  </si>
  <si>
    <t>Water</t>
  </si>
  <si>
    <t xml:space="preserve">Stationery sundries </t>
  </si>
  <si>
    <t xml:space="preserve">BNP Paribas </t>
  </si>
  <si>
    <t>Telephone Rental - Quarterly</t>
  </si>
  <si>
    <r>
      <t xml:space="preserve">Museum </t>
    </r>
    <r>
      <rPr>
        <sz val="11"/>
        <rFont val="Calibri"/>
        <family val="2"/>
      </rPr>
      <t xml:space="preserve">- </t>
    </r>
    <r>
      <rPr>
        <i/>
        <sz val="11"/>
        <rFont val="Calibri"/>
        <family val="2"/>
      </rPr>
      <t>LGA 1972 s145</t>
    </r>
  </si>
  <si>
    <t xml:space="preserve">M Sims Training &amp; Coaching </t>
  </si>
  <si>
    <t xml:space="preserve">Forward Planning Consultant </t>
  </si>
  <si>
    <t xml:space="preserve">Preservation Equipment </t>
  </si>
  <si>
    <t>Tissue, Tape, Pens, Photo Album, Plastazote, Absorene</t>
  </si>
  <si>
    <t xml:space="preserve">Wayfair </t>
  </si>
  <si>
    <t xml:space="preserve">Wall Mounted Magazine Rack </t>
  </si>
  <si>
    <t xml:space="preserve">Hard Drive </t>
  </si>
  <si>
    <t xml:space="preserve">Alex Shows </t>
  </si>
  <si>
    <t xml:space="preserve">Story Telling </t>
  </si>
  <si>
    <t xml:space="preserve">Wickes </t>
  </si>
  <si>
    <t xml:space="preserve">Storage Boxes </t>
  </si>
  <si>
    <t xml:space="preserve">Gas Usage - January 18 </t>
  </si>
  <si>
    <t xml:space="preserve">Photocopying charges - Quarterly </t>
  </si>
  <si>
    <t>Security Line - Quarterly</t>
  </si>
  <si>
    <t>Telephone Line - Quarterly</t>
  </si>
  <si>
    <t>Electricity 13.10.17 to 31.1.18</t>
  </si>
  <si>
    <t xml:space="preserve">Internet </t>
  </si>
  <si>
    <t>Rogersons Removals</t>
  </si>
  <si>
    <t xml:space="preserve">Disposal of rubbish </t>
  </si>
  <si>
    <r>
      <t xml:space="preserve">Market Hill Rooms </t>
    </r>
    <r>
      <rPr>
        <sz val="11"/>
        <rFont val="Calibri"/>
        <family val="2"/>
      </rPr>
      <t xml:space="preserve">- </t>
    </r>
    <r>
      <rPr>
        <i/>
        <sz val="11"/>
        <rFont val="Calibri"/>
        <family val="2"/>
      </rPr>
      <t>LGA 1972 s133</t>
    </r>
  </si>
  <si>
    <t>Daily Cleaning - 15.1.18 to 11.2.18</t>
  </si>
  <si>
    <t>Sewerage Charges 31.7.17 to 24.1.18</t>
  </si>
  <si>
    <t>Electricity 1.11.17 to 31.1.18</t>
  </si>
  <si>
    <t>Clean Water - Six months</t>
  </si>
  <si>
    <r>
      <t>30 Kneesworth Street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LGA 1929 s115</t>
    </r>
  </si>
  <si>
    <r>
      <t xml:space="preserve">Cave </t>
    </r>
    <r>
      <rPr>
        <sz val="11"/>
        <rFont val="Calibri"/>
        <family val="2"/>
      </rPr>
      <t xml:space="preserve">- </t>
    </r>
    <r>
      <rPr>
        <i/>
        <sz val="11"/>
        <rFont val="Calibri"/>
        <family val="2"/>
      </rPr>
      <t>LGA 1972 s145</t>
    </r>
  </si>
  <si>
    <t>Cave filter -February 2018</t>
  </si>
  <si>
    <r>
      <t>War Memorial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Local Authorities Powers Act 1923 s1</t>
    </r>
  </si>
  <si>
    <r>
      <t>Cross Conveniences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 xml:space="preserve">Public Health Act 1936 s87 </t>
    </r>
  </si>
  <si>
    <t>Toilet Cleaning - February 2018</t>
  </si>
  <si>
    <t xml:space="preserve">Herts Labels </t>
  </si>
  <si>
    <t xml:space="preserve">Community Toilet Scheme stickers and leaflets </t>
  </si>
  <si>
    <r>
      <t>Civic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LGA 1972 ss15 (5)</t>
    </r>
  </si>
  <si>
    <t xml:space="preserve">Costs of Programmes/order of service </t>
  </si>
  <si>
    <t xml:space="preserve">East Herts Council </t>
  </si>
  <si>
    <t xml:space="preserve">Chairmans Charity Civic Dinner </t>
  </si>
  <si>
    <r>
      <t>Allotments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 xml:space="preserve">Smallholding &amp; Allotments Act 1908 ss23, 26 and 42. </t>
    </r>
  </si>
  <si>
    <t>Water 2.8.17 to 30.1.18</t>
  </si>
  <si>
    <t xml:space="preserve">The National Allotment Society </t>
  </si>
  <si>
    <t xml:space="preserve">Membership Renewal </t>
  </si>
  <si>
    <t>Electiricity 13.10.17 to 31.1.18</t>
  </si>
  <si>
    <r>
      <t>Complex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LGA 1972 s133</t>
    </r>
  </si>
  <si>
    <t>Waste Collection February 2018</t>
  </si>
  <si>
    <t xml:space="preserve">Waste Collection February 2018 </t>
  </si>
  <si>
    <t>Daily Cleaning 25.12.17 to 21.1.18</t>
  </si>
  <si>
    <t xml:space="preserve">Disinfectant </t>
  </si>
  <si>
    <r>
      <t>Market Place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Food Act 1984 s50</t>
    </r>
  </si>
  <si>
    <t>Rates - February 2018</t>
  </si>
  <si>
    <t>Markets line - February 2018</t>
  </si>
  <si>
    <t>Waste Collection - February 2017</t>
  </si>
  <si>
    <t xml:space="preserve">Repair of Angel Pavement Bollard </t>
  </si>
  <si>
    <t>Bollard - Electricity 1.11.17 to 31.1.18</t>
  </si>
  <si>
    <r>
      <rPr>
        <b/>
        <u/>
        <sz val="11"/>
        <rFont val="Calibri"/>
        <family val="2"/>
      </rPr>
      <t>Plantations</t>
    </r>
    <r>
      <rPr>
        <i/>
        <sz val="11"/>
        <rFont val="Calibri"/>
        <family val="2"/>
      </rPr>
      <t xml:space="preserve"> - Open spaces Act 1906 ss 9 &amp; 10</t>
    </r>
  </si>
  <si>
    <t>Regular maintenance Greenwalk and Stile Plantation</t>
  </si>
  <si>
    <r>
      <t>Cemetery</t>
    </r>
    <r>
      <rPr>
        <sz val="11"/>
        <rFont val="Calibri"/>
        <family val="2"/>
      </rPr>
      <t xml:space="preserve"> - LGA 1972 s214</t>
    </r>
  </si>
  <si>
    <r>
      <t>Royston First</t>
    </r>
    <r>
      <rPr>
        <sz val="11"/>
        <rFont val="Calibri"/>
        <family val="2"/>
      </rPr>
      <t xml:space="preserve"> -</t>
    </r>
    <r>
      <rPr>
        <i/>
        <sz val="11"/>
        <rFont val="Calibri"/>
        <family val="2"/>
      </rPr>
      <t xml:space="preserve"> LGA 1972 s144</t>
    </r>
  </si>
  <si>
    <t>Phone internet line - February 2018</t>
  </si>
  <si>
    <r>
      <t>Salaries</t>
    </r>
    <r>
      <rPr>
        <sz val="11"/>
        <rFont val="Calibri"/>
        <family val="2"/>
      </rPr>
      <t xml:space="preserve"> - </t>
    </r>
    <r>
      <rPr>
        <i/>
        <sz val="11"/>
        <rFont val="Calibri"/>
        <family val="2"/>
      </rPr>
      <t>LGA 1972 s111</t>
    </r>
  </si>
  <si>
    <t>February - Salaries</t>
  </si>
  <si>
    <t>February - PAYE/NI</t>
  </si>
  <si>
    <t>February - Pension</t>
  </si>
  <si>
    <t xml:space="preserve">North Herts District Council </t>
  </si>
  <si>
    <t>Temporary Event Notice</t>
  </si>
  <si>
    <t>Mayors Charity a/c</t>
  </si>
  <si>
    <t>**</t>
  </si>
  <si>
    <r>
      <t xml:space="preserve">Cave </t>
    </r>
    <r>
      <rPr>
        <sz val="11"/>
        <rFont val="Calibri"/>
        <family val="2"/>
        <scheme val="minor"/>
      </rPr>
      <t xml:space="preserve">- </t>
    </r>
    <r>
      <rPr>
        <i/>
        <sz val="11"/>
        <rFont val="Calibri"/>
        <family val="2"/>
        <scheme val="minor"/>
      </rPr>
      <t>LGA 1972 s145</t>
    </r>
  </si>
  <si>
    <t xml:space="preserve">Pat Testing </t>
  </si>
  <si>
    <t>.</t>
  </si>
  <si>
    <r>
      <t>Civic</t>
    </r>
    <r>
      <rPr>
        <sz val="11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LGA 1972 ss15 (5)</t>
    </r>
  </si>
  <si>
    <t xml:space="preserve">Civic Service </t>
  </si>
  <si>
    <r>
      <t>Complex</t>
    </r>
    <r>
      <rPr>
        <sz val="11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LGA 1972 s133</t>
    </r>
  </si>
  <si>
    <t>Cleaning - 22.1.18 to 18.2.18</t>
  </si>
  <si>
    <t>Refuse - March 2018</t>
  </si>
  <si>
    <t xml:space="preserve">Refuse - March 2018 </t>
  </si>
  <si>
    <t>Lift line -March 2018</t>
  </si>
  <si>
    <t xml:space="preserve">Various hardware </t>
  </si>
  <si>
    <t xml:space="preserve">Cleaning Sundries </t>
  </si>
  <si>
    <t xml:space="preserve">Plastic Water Urn </t>
  </si>
  <si>
    <t>Payflow monthly chgs - March 2018</t>
  </si>
  <si>
    <t>Admin fax and phone line - March 2018</t>
  </si>
  <si>
    <t>Visionict</t>
  </si>
  <si>
    <t>Biennial fee for domain renewal May 18 to Apr 2020</t>
  </si>
  <si>
    <t xml:space="preserve">Epson Printer </t>
  </si>
  <si>
    <t xml:space="preserve">2nd Class Stamps </t>
  </si>
  <si>
    <t xml:space="preserve">Water - monthly </t>
  </si>
  <si>
    <t xml:space="preserve">Advert for Office Administrator </t>
  </si>
  <si>
    <t>Office Administrator advert</t>
  </si>
  <si>
    <t>Zurich</t>
  </si>
  <si>
    <t xml:space="preserve">Staff Training </t>
  </si>
  <si>
    <t>Office Administrator &amp; Royston Town Council advert</t>
  </si>
  <si>
    <t xml:space="preserve">Chells </t>
  </si>
  <si>
    <t xml:space="preserve">Buffet Lunch </t>
  </si>
  <si>
    <t xml:space="preserve">NPK Holdings </t>
  </si>
  <si>
    <t xml:space="preserve">Modes User Association </t>
  </si>
  <si>
    <t xml:space="preserve">Licence Fee - Yearly </t>
  </si>
  <si>
    <t xml:space="preserve">Paper Towel, A1 Art Folders </t>
  </si>
  <si>
    <t>Primrose .co.uk</t>
  </si>
  <si>
    <t xml:space="preserve">Gazebo </t>
  </si>
  <si>
    <t>Equip4work</t>
  </si>
  <si>
    <t xml:space="preserve">Lockers </t>
  </si>
  <si>
    <t xml:space="preserve">Total Gas and Power </t>
  </si>
  <si>
    <t>Gas usage - February 2018</t>
  </si>
  <si>
    <t>JMC</t>
  </si>
  <si>
    <t xml:space="preserve">Exhibition Sales </t>
  </si>
  <si>
    <t>JA</t>
  </si>
  <si>
    <t xml:space="preserve">Refund on Paul Human painting </t>
  </si>
  <si>
    <t xml:space="preserve">Big Day </t>
  </si>
  <si>
    <t xml:space="preserve">A4 Paper Print </t>
  </si>
  <si>
    <t xml:space="preserve">North Herts CVS </t>
  </si>
  <si>
    <t xml:space="preserve">Membership 1 Year </t>
  </si>
  <si>
    <t xml:space="preserve">Clean water - six months </t>
  </si>
  <si>
    <t>Electric 13.10.17 to 31.1.18</t>
  </si>
  <si>
    <t xml:space="preserve">Sewerage - Sept 17 to March 18 </t>
  </si>
  <si>
    <t>The Friends of Royston &amp; District Museum</t>
  </si>
  <si>
    <t xml:space="preserve">Shop sales for Oct 17 to Mar 18 </t>
  </si>
  <si>
    <t xml:space="preserve">Royston Local History Society </t>
  </si>
  <si>
    <t xml:space="preserve">Shop sales for Feb 18 to Mar 18 </t>
  </si>
  <si>
    <t xml:space="preserve">Gas Usage February 2018 </t>
  </si>
  <si>
    <t>Daily cleaning 12.2.18 to 11.3.18</t>
  </si>
  <si>
    <t>Electric 1.11.17 to 31.1.18</t>
  </si>
  <si>
    <t xml:space="preserve">Repairs and Alterations - Fees from Aug 17 to Feb 2018 </t>
  </si>
  <si>
    <t xml:space="preserve">Clean Water - six months </t>
  </si>
  <si>
    <t>Sewerage - Sept 17 to March 18</t>
  </si>
  <si>
    <t>Train Fares</t>
  </si>
  <si>
    <t>Waste Collection March 2018</t>
  </si>
  <si>
    <t xml:space="preserve">Waste Collection March 2018 </t>
  </si>
  <si>
    <t>PSK</t>
  </si>
  <si>
    <t>Cleaning 19.2.18 to 18.3.18</t>
  </si>
  <si>
    <t xml:space="preserve">Oil for Gazebos </t>
  </si>
  <si>
    <t>Markets line - March 2018</t>
  </si>
  <si>
    <t>Waste Collection - March 2018</t>
  </si>
  <si>
    <t xml:space="preserve">Sacks Trucks Direct </t>
  </si>
  <si>
    <t xml:space="preserve">Heavy Duty Folding Sack Barrow </t>
  </si>
  <si>
    <t>Bollard 2 - Dec 17 to March 18</t>
  </si>
  <si>
    <t xml:space="preserve">Various work as per quote and job sheet </t>
  </si>
  <si>
    <t xml:space="preserve">Dismantle of Beech tree from side of house in Towne Road </t>
  </si>
  <si>
    <r>
      <t>Cemetery</t>
    </r>
    <r>
      <rPr>
        <sz val="10"/>
        <rFont val="Arial"/>
        <family val="2"/>
      </rPr>
      <t xml:space="preserve"> - LGA 1972 s214</t>
    </r>
  </si>
  <si>
    <t xml:space="preserve">Barrier Fencing Roll - May Fayre </t>
  </si>
  <si>
    <t>b/p</t>
  </si>
  <si>
    <t>Phone internet line - March 2018</t>
  </si>
  <si>
    <t>March - Salaries</t>
  </si>
  <si>
    <t>March - PAYE/NI</t>
  </si>
  <si>
    <t>March -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</si>
</sst>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£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i/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u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b/>
      <i/>
      <u/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sz val="11"/>
      <color indexed="8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7" fontId="4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1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43" fontId="3" fillId="0" borderId="0" xfId="1" applyNumberFormat="1" applyFont="1" applyAlignment="1">
      <alignment horizontal="center"/>
    </xf>
    <xf numFmtId="43" fontId="3" fillId="0" borderId="1" xfId="0" applyNumberFormat="1" applyFont="1" applyBorder="1"/>
    <xf numFmtId="43" fontId="3" fillId="0" borderId="0" xfId="0" applyNumberFormat="1" applyFont="1"/>
    <xf numFmtId="43" fontId="3" fillId="0" borderId="0" xfId="1" applyNumberFormat="1" applyFont="1"/>
    <xf numFmtId="43" fontId="3" fillId="0" borderId="0" xfId="1" applyFo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3" fillId="0" borderId="0" xfId="0" applyNumberFormat="1" applyFont="1" applyBorder="1" applyAlignment="1">
      <alignment horizontal="right"/>
    </xf>
    <xf numFmtId="0" fontId="3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43" fontId="3" fillId="0" borderId="0" xfId="0" applyNumberFormat="1" applyFont="1" applyBorder="1"/>
    <xf numFmtId="0" fontId="7" fillId="0" borderId="0" xfId="0" applyFont="1" applyAlignment="1">
      <alignment horizontal="left"/>
    </xf>
    <xf numFmtId="0" fontId="8" fillId="0" borderId="0" xfId="0" applyFont="1" applyBorder="1"/>
    <xf numFmtId="4" fontId="3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Border="1" applyAlignment="1">
      <alignment horizontal="left"/>
    </xf>
    <xf numFmtId="2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7" fontId="3" fillId="0" borderId="0" xfId="0" applyNumberFormat="1" applyFont="1" applyFill="1" applyAlignment="1">
      <alignment horizontal="left"/>
    </xf>
    <xf numFmtId="43" fontId="3" fillId="0" borderId="0" xfId="1" applyNumberFormat="1" applyFont="1" applyFill="1"/>
    <xf numFmtId="0" fontId="3" fillId="0" borderId="0" xfId="0" applyNumberFormat="1" applyFont="1" applyFill="1" applyAlignment="1">
      <alignment horizontal="right"/>
    </xf>
    <xf numFmtId="43" fontId="3" fillId="0" borderId="2" xfId="0" applyNumberFormat="1" applyFont="1" applyBorder="1"/>
    <xf numFmtId="0" fontId="10" fillId="0" borderId="1" xfId="0" applyFont="1" applyBorder="1"/>
    <xf numFmtId="0" fontId="3" fillId="0" borderId="0" xfId="0" applyFont="1" applyAlignment="1"/>
    <xf numFmtId="0" fontId="10" fillId="0" borderId="0" xfId="0" applyFont="1" applyBorder="1"/>
    <xf numFmtId="2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4" fontId="3" fillId="0" borderId="0" xfId="1" applyNumberFormat="1" applyFont="1" applyAlignment="1"/>
    <xf numFmtId="0" fontId="12" fillId="0" borderId="0" xfId="0" applyFont="1" applyAlignment="1"/>
    <xf numFmtId="164" fontId="3" fillId="0" borderId="0" xfId="0" applyNumberFormat="1" applyFont="1" applyAlignment="1">
      <alignment horizontal="center"/>
    </xf>
    <xf numFmtId="0" fontId="13" fillId="0" borderId="0" xfId="0" applyFont="1"/>
    <xf numFmtId="2" fontId="3" fillId="0" borderId="0" xfId="0" applyNumberFormat="1" applyFont="1" applyAlignment="1"/>
    <xf numFmtId="0" fontId="6" fillId="0" borderId="0" xfId="0" applyFont="1"/>
    <xf numFmtId="0" fontId="4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" fontId="0" fillId="0" borderId="0" xfId="0" applyNumberFormat="1" applyAlignment="1"/>
    <xf numFmtId="2" fontId="0" fillId="0" borderId="0" xfId="0" applyNumberFormat="1" applyAlignment="1"/>
    <xf numFmtId="43" fontId="3" fillId="0" borderId="1" xfId="0" applyNumberFormat="1" applyFont="1" applyBorder="1" applyAlignment="1"/>
    <xf numFmtId="0" fontId="0" fillId="0" borderId="0" xfId="0" applyAlignment="1">
      <alignment horizontal="right"/>
    </xf>
    <xf numFmtId="43" fontId="3" fillId="2" borderId="0" xfId="1" applyNumberFormat="1" applyFont="1" applyFill="1" applyAlignment="1">
      <alignment horizontal="center"/>
    </xf>
    <xf numFmtId="43" fontId="3" fillId="2" borderId="0" xfId="0" applyNumberFormat="1" applyFont="1" applyFill="1" applyBorder="1"/>
    <xf numFmtId="43" fontId="3" fillId="0" borderId="3" xfId="0" applyNumberFormat="1" applyFont="1" applyBorder="1"/>
    <xf numFmtId="0" fontId="15" fillId="0" borderId="0" xfId="0" applyFont="1"/>
    <xf numFmtId="17" fontId="14" fillId="0" borderId="0" xfId="0" applyNumberFormat="1" applyFont="1" applyAlignment="1">
      <alignment horizontal="center"/>
    </xf>
    <xf numFmtId="4" fontId="15" fillId="0" borderId="0" xfId="0" applyNumberFormat="1" applyFont="1"/>
    <xf numFmtId="0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4" fontId="14" fillId="0" borderId="0" xfId="1" applyNumberFormat="1" applyFont="1" applyAlignment="1">
      <alignment horizontal="center"/>
    </xf>
    <xf numFmtId="0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43" fontId="15" fillId="0" borderId="0" xfId="1" applyNumberFormat="1" applyFont="1" applyAlignment="1">
      <alignment horizontal="center"/>
    </xf>
    <xf numFmtId="43" fontId="15" fillId="0" borderId="1" xfId="0" applyNumberFormat="1" applyFont="1" applyBorder="1"/>
    <xf numFmtId="43" fontId="15" fillId="0" borderId="0" xfId="0" applyNumberFormat="1" applyFont="1"/>
    <xf numFmtId="43" fontId="15" fillId="0" borderId="0" xfId="1" applyNumberFormat="1" applyFont="1"/>
    <xf numFmtId="0" fontId="15" fillId="0" borderId="0" xfId="0" applyFont="1" applyAlignment="1">
      <alignment horizontal="right"/>
    </xf>
    <xf numFmtId="4" fontId="15" fillId="0" borderId="0" xfId="1" applyNumberFormat="1" applyFont="1" applyAlignment="1">
      <alignment horizontal="right"/>
    </xf>
    <xf numFmtId="0" fontId="15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6" fillId="0" borderId="0" xfId="0" applyFont="1" applyBorder="1"/>
    <xf numFmtId="43" fontId="15" fillId="0" borderId="0" xfId="0" applyNumberFormat="1" applyFont="1" applyBorder="1"/>
    <xf numFmtId="0" fontId="15" fillId="0" borderId="0" xfId="1" applyNumberFormat="1" applyFont="1" applyAlignment="1">
      <alignment horizontal="right"/>
    </xf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5" fillId="0" borderId="0" xfId="0" applyNumberFormat="1" applyFont="1" applyFill="1" applyAlignment="1">
      <alignment horizontal="right"/>
    </xf>
    <xf numFmtId="0" fontId="15" fillId="0" borderId="0" xfId="0" applyFont="1" applyFill="1"/>
    <xf numFmtId="17" fontId="15" fillId="0" borderId="0" xfId="0" applyNumberFormat="1" applyFont="1" applyFill="1" applyAlignment="1">
      <alignment horizontal="left"/>
    </xf>
    <xf numFmtId="43" fontId="15" fillId="0" borderId="0" xfId="1" applyNumberFormat="1" applyFont="1" applyFill="1"/>
    <xf numFmtId="43" fontId="15" fillId="0" borderId="2" xfId="0" applyNumberFormat="1" applyFont="1" applyBorder="1"/>
    <xf numFmtId="0" fontId="18" fillId="0" borderId="1" xfId="0" applyFont="1" applyBorder="1"/>
    <xf numFmtId="0" fontId="15" fillId="0" borderId="0" xfId="0" applyNumberFormat="1" applyFont="1" applyBorder="1"/>
    <xf numFmtId="0" fontId="19" fillId="0" borderId="0" xfId="0" applyFont="1"/>
    <xf numFmtId="0" fontId="5" fillId="0" borderId="0" xfId="0" applyFont="1"/>
    <xf numFmtId="0" fontId="14" fillId="0" borderId="0" xfId="0" applyFont="1" applyAlignment="1">
      <alignment wrapText="1"/>
    </xf>
    <xf numFmtId="2" fontId="15" fillId="0" borderId="1" xfId="0" applyNumberFormat="1" applyFont="1" applyBorder="1"/>
    <xf numFmtId="0" fontId="18" fillId="0" borderId="0" xfId="0" applyFont="1" applyBorder="1"/>
    <xf numFmtId="2" fontId="15" fillId="0" borderId="0" xfId="0" applyNumberFormat="1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17" fontId="21" fillId="0" borderId="0" xfId="0" applyNumberFormat="1" applyFont="1" applyAlignment="1">
      <alignment horizontal="center"/>
    </xf>
    <xf numFmtId="4" fontId="22" fillId="0" borderId="0" xfId="0" applyNumberFormat="1" applyFont="1"/>
    <xf numFmtId="0" fontId="22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4" fontId="21" fillId="0" borderId="0" xfId="1" applyNumberFormat="1" applyFont="1" applyAlignment="1">
      <alignment horizontal="center"/>
    </xf>
    <xf numFmtId="0" fontId="21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43" fontId="22" fillId="0" borderId="0" xfId="1" applyNumberFormat="1" applyFont="1" applyAlignment="1">
      <alignment horizontal="center"/>
    </xf>
    <xf numFmtId="4" fontId="22" fillId="0" borderId="0" xfId="1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wrapText="1"/>
    </xf>
    <xf numFmtId="43" fontId="22" fillId="0" borderId="1" xfId="0" applyNumberFormat="1" applyFont="1" applyBorder="1"/>
    <xf numFmtId="43" fontId="22" fillId="0" borderId="0" xfId="0" applyNumberFormat="1" applyFont="1"/>
    <xf numFmtId="43" fontId="22" fillId="0" borderId="0" xfId="1" applyNumberFormat="1" applyFont="1"/>
    <xf numFmtId="43" fontId="22" fillId="0" borderId="0" xfId="1" applyFont="1"/>
    <xf numFmtId="0" fontId="22" fillId="0" borderId="0" xfId="0" applyFont="1" applyAlignment="1">
      <alignment horizontal="right"/>
    </xf>
    <xf numFmtId="43" fontId="22" fillId="0" borderId="0" xfId="0" applyNumberFormat="1" applyFont="1" applyBorder="1"/>
    <xf numFmtId="0" fontId="22" fillId="0" borderId="0" xfId="0" applyFont="1" applyBorder="1"/>
    <xf numFmtId="0" fontId="23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1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43" fontId="22" fillId="0" borderId="3" xfId="0" applyNumberFormat="1" applyFont="1" applyBorder="1"/>
    <xf numFmtId="0" fontId="24" fillId="0" borderId="0" xfId="0" applyFont="1"/>
    <xf numFmtId="0" fontId="25" fillId="0" borderId="0" xfId="0" applyFont="1" applyBorder="1" applyAlignment="1">
      <alignment horizontal="left"/>
    </xf>
    <xf numFmtId="0" fontId="22" fillId="0" borderId="0" xfId="0" applyFont="1" applyFill="1" applyBorder="1"/>
    <xf numFmtId="0" fontId="21" fillId="0" borderId="0" xfId="0" applyFont="1" applyBorder="1" applyAlignment="1">
      <alignment horizontal="left"/>
    </xf>
    <xf numFmtId="4" fontId="22" fillId="0" borderId="0" xfId="0" applyNumberFormat="1" applyFont="1" applyBorder="1"/>
    <xf numFmtId="43" fontId="22" fillId="0" borderId="1" xfId="0" applyNumberFormat="1" applyFont="1" applyBorder="1" applyAlignment="1"/>
    <xf numFmtId="0" fontId="21" fillId="0" borderId="0" xfId="0" applyFont="1" applyAlignment="1">
      <alignment wrapText="1"/>
    </xf>
    <xf numFmtId="0" fontId="22" fillId="0" borderId="0" xfId="0" applyFont="1" applyFill="1"/>
    <xf numFmtId="17" fontId="22" fillId="0" borderId="0" xfId="0" applyNumberFormat="1" applyFont="1" applyFill="1" applyAlignment="1">
      <alignment horizontal="left"/>
    </xf>
    <xf numFmtId="0" fontId="26" fillId="0" borderId="1" xfId="0" applyFont="1" applyBorder="1"/>
    <xf numFmtId="0" fontId="26" fillId="0" borderId="0" xfId="0" applyFont="1" applyBorder="1"/>
    <xf numFmtId="43" fontId="22" fillId="0" borderId="0" xfId="0" applyNumberFormat="1" applyFont="1" applyBorder="1" applyAlignment="1">
      <alignment wrapText="1"/>
    </xf>
    <xf numFmtId="0" fontId="27" fillId="0" borderId="0" xfId="0" applyFont="1" applyAlignment="1"/>
    <xf numFmtId="0" fontId="22" fillId="0" borderId="0" xfId="0" applyFont="1" applyAlignment="1"/>
    <xf numFmtId="164" fontId="22" fillId="0" borderId="0" xfId="0" applyNumberFormat="1" applyFont="1" applyAlignment="1">
      <alignment horizontal="center"/>
    </xf>
    <xf numFmtId="0" fontId="28" fillId="0" borderId="0" xfId="0" applyFont="1"/>
    <xf numFmtId="0" fontId="30" fillId="0" borderId="0" xfId="0" applyFont="1" applyAlignment="1">
      <alignment horizontal="center"/>
    </xf>
    <xf numFmtId="0" fontId="30" fillId="0" borderId="0" xfId="0" applyFont="1"/>
    <xf numFmtId="17" fontId="29" fillId="0" borderId="0" xfId="0" applyNumberFormat="1" applyFont="1" applyAlignment="1">
      <alignment horizontal="center"/>
    </xf>
    <xf numFmtId="4" fontId="30" fillId="0" borderId="0" xfId="0" applyNumberFormat="1" applyFont="1"/>
    <xf numFmtId="0" fontId="30" fillId="0" borderId="0" xfId="0" applyNumberFormat="1" applyFont="1" applyAlignment="1">
      <alignment horizontal="right"/>
    </xf>
    <xf numFmtId="0" fontId="29" fillId="0" borderId="0" xfId="0" applyFont="1" applyAlignment="1">
      <alignment horizontal="left"/>
    </xf>
    <xf numFmtId="4" fontId="29" fillId="0" borderId="0" xfId="1" applyNumberFormat="1" applyFont="1" applyAlignment="1">
      <alignment horizontal="center"/>
    </xf>
    <xf numFmtId="0" fontId="29" fillId="0" borderId="0" xfId="0" applyNumberFormat="1" applyFont="1" applyAlignment="1">
      <alignment horizontal="right"/>
    </xf>
    <xf numFmtId="43" fontId="30" fillId="0" borderId="0" xfId="0" applyNumberFormat="1" applyFont="1" applyBorder="1"/>
    <xf numFmtId="0" fontId="30" fillId="0" borderId="0" xfId="0" applyFont="1" applyAlignment="1">
      <alignment horizontal="left"/>
    </xf>
    <xf numFmtId="43" fontId="30" fillId="0" borderId="1" xfId="0" applyNumberFormat="1" applyFont="1" applyBorder="1"/>
    <xf numFmtId="0" fontId="2" fillId="0" borderId="0" xfId="0" applyFont="1" applyAlignment="1">
      <alignment horizontal="center"/>
    </xf>
    <xf numFmtId="0" fontId="31" fillId="0" borderId="0" xfId="0" applyFont="1" applyBorder="1"/>
    <xf numFmtId="43" fontId="30" fillId="0" borderId="0" xfId="0" applyNumberFormat="1" applyFont="1"/>
    <xf numFmtId="43" fontId="30" fillId="0" borderId="0" xfId="1" applyNumberFormat="1" applyFont="1" applyAlignment="1">
      <alignment horizontal="center"/>
    </xf>
    <xf numFmtId="0" fontId="32" fillId="0" borderId="1" xfId="0" applyFont="1" applyBorder="1"/>
    <xf numFmtId="0" fontId="32" fillId="0" borderId="0" xfId="0" applyFont="1" applyBorder="1"/>
    <xf numFmtId="0" fontId="30" fillId="0" borderId="0" xfId="0" applyFont="1" applyBorder="1"/>
    <xf numFmtId="43" fontId="30" fillId="0" borderId="0" xfId="0" applyNumberFormat="1" applyFont="1" applyBorder="1" applyAlignment="1">
      <alignment wrapText="1"/>
    </xf>
    <xf numFmtId="43" fontId="30" fillId="0" borderId="0" xfId="1" applyNumberFormat="1" applyFont="1"/>
    <xf numFmtId="0" fontId="33" fillId="0" borderId="0" xfId="0" applyFont="1" applyAlignment="1"/>
    <xf numFmtId="0" fontId="2" fillId="0" borderId="0" xfId="0" applyFont="1"/>
    <xf numFmtId="0" fontId="30" fillId="0" borderId="0" xfId="0" applyFont="1" applyAlignment="1"/>
    <xf numFmtId="164" fontId="30" fillId="0" borderId="0" xfId="0" applyNumberFormat="1" applyFont="1" applyAlignment="1">
      <alignment horizontal="center"/>
    </xf>
    <xf numFmtId="0" fontId="34" fillId="0" borderId="0" xfId="0" applyFont="1"/>
    <xf numFmtId="0" fontId="30" fillId="0" borderId="0" xfId="0" applyFont="1" applyAlignment="1">
      <alignment horizontal="right"/>
    </xf>
    <xf numFmtId="43" fontId="3" fillId="0" borderId="0" xfId="1" applyNumberFormat="1" applyFont="1" applyFill="1" applyAlignment="1">
      <alignment horizontal="center"/>
    </xf>
    <xf numFmtId="43" fontId="3" fillId="0" borderId="0" xfId="0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top"/>
    </xf>
    <xf numFmtId="43" fontId="3" fillId="0" borderId="0" xfId="0" applyNumberFormat="1" applyFont="1" applyFill="1" applyBorder="1" applyAlignment="1">
      <alignment vertical="top"/>
    </xf>
    <xf numFmtId="43" fontId="3" fillId="0" borderId="0" xfId="0" applyNumberFormat="1" applyFont="1" applyBorder="1" applyAlignment="1">
      <alignment vertical="top"/>
    </xf>
    <xf numFmtId="0" fontId="3" fillId="0" borderId="0" xfId="0" applyNumberFormat="1" applyFont="1" applyAlignment="1">
      <alignment horizontal="right" vertical="top"/>
    </xf>
    <xf numFmtId="43" fontId="3" fillId="0" borderId="0" xfId="0" applyNumberFormat="1" applyFont="1" applyBorder="1" applyAlignment="1"/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9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K39" sqref="K39"/>
    </sheetView>
  </sheetViews>
  <sheetFormatPr defaultRowHeight="12.7" x14ac:dyDescent="0.25"/>
  <cols>
    <col min="1" max="1" width="3.296875" style="1" customWidth="1"/>
    <col min="2" max="2" width="30.3984375" style="2" customWidth="1"/>
    <col min="3" max="3" width="27.3984375" style="2" customWidth="1"/>
    <col min="4" max="4" width="12.296875" style="4" customWidth="1"/>
    <col min="5" max="5" width="10.69921875" style="4" customWidth="1"/>
    <col min="6" max="6" width="13.296875" style="4" customWidth="1"/>
    <col min="7" max="7" width="8.59765625" style="5" customWidth="1"/>
    <col min="8" max="8" width="8.296875" style="1" customWidth="1"/>
    <col min="9" max="256" width="9.09765625" style="2"/>
    <col min="257" max="257" width="3.296875" style="2" customWidth="1"/>
    <col min="258" max="258" width="30.3984375" style="2" customWidth="1"/>
    <col min="259" max="259" width="27.3984375" style="2" customWidth="1"/>
    <col min="260" max="260" width="12.296875" style="2" customWidth="1"/>
    <col min="261" max="261" width="10.69921875" style="2" customWidth="1"/>
    <col min="262" max="262" width="12.59765625" style="2" customWidth="1"/>
    <col min="263" max="263" width="8.59765625" style="2" customWidth="1"/>
    <col min="264" max="264" width="8.296875" style="2" customWidth="1"/>
    <col min="265" max="512" width="9.09765625" style="2"/>
    <col min="513" max="513" width="3.296875" style="2" customWidth="1"/>
    <col min="514" max="514" width="30.3984375" style="2" customWidth="1"/>
    <col min="515" max="515" width="27.3984375" style="2" customWidth="1"/>
    <col min="516" max="516" width="12.296875" style="2" customWidth="1"/>
    <col min="517" max="517" width="10.69921875" style="2" customWidth="1"/>
    <col min="518" max="518" width="12.59765625" style="2" customWidth="1"/>
    <col min="519" max="519" width="8.59765625" style="2" customWidth="1"/>
    <col min="520" max="520" width="8.296875" style="2" customWidth="1"/>
    <col min="521" max="768" width="9.09765625" style="2"/>
    <col min="769" max="769" width="3.296875" style="2" customWidth="1"/>
    <col min="770" max="770" width="30.3984375" style="2" customWidth="1"/>
    <col min="771" max="771" width="27.3984375" style="2" customWidth="1"/>
    <col min="772" max="772" width="12.296875" style="2" customWidth="1"/>
    <col min="773" max="773" width="10.69921875" style="2" customWidth="1"/>
    <col min="774" max="774" width="12.59765625" style="2" customWidth="1"/>
    <col min="775" max="775" width="8.59765625" style="2" customWidth="1"/>
    <col min="776" max="776" width="8.296875" style="2" customWidth="1"/>
    <col min="777" max="1024" width="9.09765625" style="2"/>
    <col min="1025" max="1025" width="3.296875" style="2" customWidth="1"/>
    <col min="1026" max="1026" width="30.3984375" style="2" customWidth="1"/>
    <col min="1027" max="1027" width="27.3984375" style="2" customWidth="1"/>
    <col min="1028" max="1028" width="12.296875" style="2" customWidth="1"/>
    <col min="1029" max="1029" width="10.69921875" style="2" customWidth="1"/>
    <col min="1030" max="1030" width="12.59765625" style="2" customWidth="1"/>
    <col min="1031" max="1031" width="8.59765625" style="2" customWidth="1"/>
    <col min="1032" max="1032" width="8.296875" style="2" customWidth="1"/>
    <col min="1033" max="1280" width="9.09765625" style="2"/>
    <col min="1281" max="1281" width="3.296875" style="2" customWidth="1"/>
    <col min="1282" max="1282" width="30.3984375" style="2" customWidth="1"/>
    <col min="1283" max="1283" width="27.3984375" style="2" customWidth="1"/>
    <col min="1284" max="1284" width="12.296875" style="2" customWidth="1"/>
    <col min="1285" max="1285" width="10.69921875" style="2" customWidth="1"/>
    <col min="1286" max="1286" width="12.59765625" style="2" customWidth="1"/>
    <col min="1287" max="1287" width="8.59765625" style="2" customWidth="1"/>
    <col min="1288" max="1288" width="8.296875" style="2" customWidth="1"/>
    <col min="1289" max="1536" width="9.09765625" style="2"/>
    <col min="1537" max="1537" width="3.296875" style="2" customWidth="1"/>
    <col min="1538" max="1538" width="30.3984375" style="2" customWidth="1"/>
    <col min="1539" max="1539" width="27.3984375" style="2" customWidth="1"/>
    <col min="1540" max="1540" width="12.296875" style="2" customWidth="1"/>
    <col min="1541" max="1541" width="10.69921875" style="2" customWidth="1"/>
    <col min="1542" max="1542" width="12.59765625" style="2" customWidth="1"/>
    <col min="1543" max="1543" width="8.59765625" style="2" customWidth="1"/>
    <col min="1544" max="1544" width="8.296875" style="2" customWidth="1"/>
    <col min="1545" max="1792" width="9.09765625" style="2"/>
    <col min="1793" max="1793" width="3.296875" style="2" customWidth="1"/>
    <col min="1794" max="1794" width="30.3984375" style="2" customWidth="1"/>
    <col min="1795" max="1795" width="27.3984375" style="2" customWidth="1"/>
    <col min="1796" max="1796" width="12.296875" style="2" customWidth="1"/>
    <col min="1797" max="1797" width="10.69921875" style="2" customWidth="1"/>
    <col min="1798" max="1798" width="12.59765625" style="2" customWidth="1"/>
    <col min="1799" max="1799" width="8.59765625" style="2" customWidth="1"/>
    <col min="1800" max="1800" width="8.296875" style="2" customWidth="1"/>
    <col min="1801" max="2048" width="9.09765625" style="2"/>
    <col min="2049" max="2049" width="3.296875" style="2" customWidth="1"/>
    <col min="2050" max="2050" width="30.3984375" style="2" customWidth="1"/>
    <col min="2051" max="2051" width="27.3984375" style="2" customWidth="1"/>
    <col min="2052" max="2052" width="12.296875" style="2" customWidth="1"/>
    <col min="2053" max="2053" width="10.69921875" style="2" customWidth="1"/>
    <col min="2054" max="2054" width="12.59765625" style="2" customWidth="1"/>
    <col min="2055" max="2055" width="8.59765625" style="2" customWidth="1"/>
    <col min="2056" max="2056" width="8.296875" style="2" customWidth="1"/>
    <col min="2057" max="2304" width="9.09765625" style="2"/>
    <col min="2305" max="2305" width="3.296875" style="2" customWidth="1"/>
    <col min="2306" max="2306" width="30.3984375" style="2" customWidth="1"/>
    <col min="2307" max="2307" width="27.3984375" style="2" customWidth="1"/>
    <col min="2308" max="2308" width="12.296875" style="2" customWidth="1"/>
    <col min="2309" max="2309" width="10.69921875" style="2" customWidth="1"/>
    <col min="2310" max="2310" width="12.59765625" style="2" customWidth="1"/>
    <col min="2311" max="2311" width="8.59765625" style="2" customWidth="1"/>
    <col min="2312" max="2312" width="8.296875" style="2" customWidth="1"/>
    <col min="2313" max="2560" width="9.09765625" style="2"/>
    <col min="2561" max="2561" width="3.296875" style="2" customWidth="1"/>
    <col min="2562" max="2562" width="30.3984375" style="2" customWidth="1"/>
    <col min="2563" max="2563" width="27.3984375" style="2" customWidth="1"/>
    <col min="2564" max="2564" width="12.296875" style="2" customWidth="1"/>
    <col min="2565" max="2565" width="10.69921875" style="2" customWidth="1"/>
    <col min="2566" max="2566" width="12.59765625" style="2" customWidth="1"/>
    <col min="2567" max="2567" width="8.59765625" style="2" customWidth="1"/>
    <col min="2568" max="2568" width="8.296875" style="2" customWidth="1"/>
    <col min="2569" max="2816" width="9.09765625" style="2"/>
    <col min="2817" max="2817" width="3.296875" style="2" customWidth="1"/>
    <col min="2818" max="2818" width="30.3984375" style="2" customWidth="1"/>
    <col min="2819" max="2819" width="27.3984375" style="2" customWidth="1"/>
    <col min="2820" max="2820" width="12.296875" style="2" customWidth="1"/>
    <col min="2821" max="2821" width="10.69921875" style="2" customWidth="1"/>
    <col min="2822" max="2822" width="12.59765625" style="2" customWidth="1"/>
    <col min="2823" max="2823" width="8.59765625" style="2" customWidth="1"/>
    <col min="2824" max="2824" width="8.296875" style="2" customWidth="1"/>
    <col min="2825" max="3072" width="9.09765625" style="2"/>
    <col min="3073" max="3073" width="3.296875" style="2" customWidth="1"/>
    <col min="3074" max="3074" width="30.3984375" style="2" customWidth="1"/>
    <col min="3075" max="3075" width="27.3984375" style="2" customWidth="1"/>
    <col min="3076" max="3076" width="12.296875" style="2" customWidth="1"/>
    <col min="3077" max="3077" width="10.69921875" style="2" customWidth="1"/>
    <col min="3078" max="3078" width="12.59765625" style="2" customWidth="1"/>
    <col min="3079" max="3079" width="8.59765625" style="2" customWidth="1"/>
    <col min="3080" max="3080" width="8.296875" style="2" customWidth="1"/>
    <col min="3081" max="3328" width="9.09765625" style="2"/>
    <col min="3329" max="3329" width="3.296875" style="2" customWidth="1"/>
    <col min="3330" max="3330" width="30.3984375" style="2" customWidth="1"/>
    <col min="3331" max="3331" width="27.3984375" style="2" customWidth="1"/>
    <col min="3332" max="3332" width="12.296875" style="2" customWidth="1"/>
    <col min="3333" max="3333" width="10.69921875" style="2" customWidth="1"/>
    <col min="3334" max="3334" width="12.59765625" style="2" customWidth="1"/>
    <col min="3335" max="3335" width="8.59765625" style="2" customWidth="1"/>
    <col min="3336" max="3336" width="8.296875" style="2" customWidth="1"/>
    <col min="3337" max="3584" width="9.09765625" style="2"/>
    <col min="3585" max="3585" width="3.296875" style="2" customWidth="1"/>
    <col min="3586" max="3586" width="30.3984375" style="2" customWidth="1"/>
    <col min="3587" max="3587" width="27.3984375" style="2" customWidth="1"/>
    <col min="3588" max="3588" width="12.296875" style="2" customWidth="1"/>
    <col min="3589" max="3589" width="10.69921875" style="2" customWidth="1"/>
    <col min="3590" max="3590" width="12.59765625" style="2" customWidth="1"/>
    <col min="3591" max="3591" width="8.59765625" style="2" customWidth="1"/>
    <col min="3592" max="3592" width="8.296875" style="2" customWidth="1"/>
    <col min="3593" max="3840" width="9.09765625" style="2"/>
    <col min="3841" max="3841" width="3.296875" style="2" customWidth="1"/>
    <col min="3842" max="3842" width="30.3984375" style="2" customWidth="1"/>
    <col min="3843" max="3843" width="27.3984375" style="2" customWidth="1"/>
    <col min="3844" max="3844" width="12.296875" style="2" customWidth="1"/>
    <col min="3845" max="3845" width="10.69921875" style="2" customWidth="1"/>
    <col min="3846" max="3846" width="12.59765625" style="2" customWidth="1"/>
    <col min="3847" max="3847" width="8.59765625" style="2" customWidth="1"/>
    <col min="3848" max="3848" width="8.296875" style="2" customWidth="1"/>
    <col min="3849" max="4096" width="9.09765625" style="2"/>
    <col min="4097" max="4097" width="3.296875" style="2" customWidth="1"/>
    <col min="4098" max="4098" width="30.3984375" style="2" customWidth="1"/>
    <col min="4099" max="4099" width="27.3984375" style="2" customWidth="1"/>
    <col min="4100" max="4100" width="12.296875" style="2" customWidth="1"/>
    <col min="4101" max="4101" width="10.69921875" style="2" customWidth="1"/>
    <col min="4102" max="4102" width="12.59765625" style="2" customWidth="1"/>
    <col min="4103" max="4103" width="8.59765625" style="2" customWidth="1"/>
    <col min="4104" max="4104" width="8.296875" style="2" customWidth="1"/>
    <col min="4105" max="4352" width="9.09765625" style="2"/>
    <col min="4353" max="4353" width="3.296875" style="2" customWidth="1"/>
    <col min="4354" max="4354" width="30.3984375" style="2" customWidth="1"/>
    <col min="4355" max="4355" width="27.3984375" style="2" customWidth="1"/>
    <col min="4356" max="4356" width="12.296875" style="2" customWidth="1"/>
    <col min="4357" max="4357" width="10.69921875" style="2" customWidth="1"/>
    <col min="4358" max="4358" width="12.59765625" style="2" customWidth="1"/>
    <col min="4359" max="4359" width="8.59765625" style="2" customWidth="1"/>
    <col min="4360" max="4360" width="8.296875" style="2" customWidth="1"/>
    <col min="4361" max="4608" width="9.09765625" style="2"/>
    <col min="4609" max="4609" width="3.296875" style="2" customWidth="1"/>
    <col min="4610" max="4610" width="30.3984375" style="2" customWidth="1"/>
    <col min="4611" max="4611" width="27.3984375" style="2" customWidth="1"/>
    <col min="4612" max="4612" width="12.296875" style="2" customWidth="1"/>
    <col min="4613" max="4613" width="10.69921875" style="2" customWidth="1"/>
    <col min="4614" max="4614" width="12.59765625" style="2" customWidth="1"/>
    <col min="4615" max="4615" width="8.59765625" style="2" customWidth="1"/>
    <col min="4616" max="4616" width="8.296875" style="2" customWidth="1"/>
    <col min="4617" max="4864" width="9.09765625" style="2"/>
    <col min="4865" max="4865" width="3.296875" style="2" customWidth="1"/>
    <col min="4866" max="4866" width="30.3984375" style="2" customWidth="1"/>
    <col min="4867" max="4867" width="27.3984375" style="2" customWidth="1"/>
    <col min="4868" max="4868" width="12.296875" style="2" customWidth="1"/>
    <col min="4869" max="4869" width="10.69921875" style="2" customWidth="1"/>
    <col min="4870" max="4870" width="12.59765625" style="2" customWidth="1"/>
    <col min="4871" max="4871" width="8.59765625" style="2" customWidth="1"/>
    <col min="4872" max="4872" width="8.296875" style="2" customWidth="1"/>
    <col min="4873" max="5120" width="9.09765625" style="2"/>
    <col min="5121" max="5121" width="3.296875" style="2" customWidth="1"/>
    <col min="5122" max="5122" width="30.3984375" style="2" customWidth="1"/>
    <col min="5123" max="5123" width="27.3984375" style="2" customWidth="1"/>
    <col min="5124" max="5124" width="12.296875" style="2" customWidth="1"/>
    <col min="5125" max="5125" width="10.69921875" style="2" customWidth="1"/>
    <col min="5126" max="5126" width="12.59765625" style="2" customWidth="1"/>
    <col min="5127" max="5127" width="8.59765625" style="2" customWidth="1"/>
    <col min="5128" max="5128" width="8.296875" style="2" customWidth="1"/>
    <col min="5129" max="5376" width="9.09765625" style="2"/>
    <col min="5377" max="5377" width="3.296875" style="2" customWidth="1"/>
    <col min="5378" max="5378" width="30.3984375" style="2" customWidth="1"/>
    <col min="5379" max="5379" width="27.3984375" style="2" customWidth="1"/>
    <col min="5380" max="5380" width="12.296875" style="2" customWidth="1"/>
    <col min="5381" max="5381" width="10.69921875" style="2" customWidth="1"/>
    <col min="5382" max="5382" width="12.59765625" style="2" customWidth="1"/>
    <col min="5383" max="5383" width="8.59765625" style="2" customWidth="1"/>
    <col min="5384" max="5384" width="8.296875" style="2" customWidth="1"/>
    <col min="5385" max="5632" width="9.09765625" style="2"/>
    <col min="5633" max="5633" width="3.296875" style="2" customWidth="1"/>
    <col min="5634" max="5634" width="30.3984375" style="2" customWidth="1"/>
    <col min="5635" max="5635" width="27.3984375" style="2" customWidth="1"/>
    <col min="5636" max="5636" width="12.296875" style="2" customWidth="1"/>
    <col min="5637" max="5637" width="10.69921875" style="2" customWidth="1"/>
    <col min="5638" max="5638" width="12.59765625" style="2" customWidth="1"/>
    <col min="5639" max="5639" width="8.59765625" style="2" customWidth="1"/>
    <col min="5640" max="5640" width="8.296875" style="2" customWidth="1"/>
    <col min="5641" max="5888" width="9.09765625" style="2"/>
    <col min="5889" max="5889" width="3.296875" style="2" customWidth="1"/>
    <col min="5890" max="5890" width="30.3984375" style="2" customWidth="1"/>
    <col min="5891" max="5891" width="27.3984375" style="2" customWidth="1"/>
    <col min="5892" max="5892" width="12.296875" style="2" customWidth="1"/>
    <col min="5893" max="5893" width="10.69921875" style="2" customWidth="1"/>
    <col min="5894" max="5894" width="12.59765625" style="2" customWidth="1"/>
    <col min="5895" max="5895" width="8.59765625" style="2" customWidth="1"/>
    <col min="5896" max="5896" width="8.296875" style="2" customWidth="1"/>
    <col min="5897" max="6144" width="9.09765625" style="2"/>
    <col min="6145" max="6145" width="3.296875" style="2" customWidth="1"/>
    <col min="6146" max="6146" width="30.3984375" style="2" customWidth="1"/>
    <col min="6147" max="6147" width="27.3984375" style="2" customWidth="1"/>
    <col min="6148" max="6148" width="12.296875" style="2" customWidth="1"/>
    <col min="6149" max="6149" width="10.69921875" style="2" customWidth="1"/>
    <col min="6150" max="6150" width="12.59765625" style="2" customWidth="1"/>
    <col min="6151" max="6151" width="8.59765625" style="2" customWidth="1"/>
    <col min="6152" max="6152" width="8.296875" style="2" customWidth="1"/>
    <col min="6153" max="6400" width="9.09765625" style="2"/>
    <col min="6401" max="6401" width="3.296875" style="2" customWidth="1"/>
    <col min="6402" max="6402" width="30.3984375" style="2" customWidth="1"/>
    <col min="6403" max="6403" width="27.3984375" style="2" customWidth="1"/>
    <col min="6404" max="6404" width="12.296875" style="2" customWidth="1"/>
    <col min="6405" max="6405" width="10.69921875" style="2" customWidth="1"/>
    <col min="6406" max="6406" width="12.59765625" style="2" customWidth="1"/>
    <col min="6407" max="6407" width="8.59765625" style="2" customWidth="1"/>
    <col min="6408" max="6408" width="8.296875" style="2" customWidth="1"/>
    <col min="6409" max="6656" width="9.09765625" style="2"/>
    <col min="6657" max="6657" width="3.296875" style="2" customWidth="1"/>
    <col min="6658" max="6658" width="30.3984375" style="2" customWidth="1"/>
    <col min="6659" max="6659" width="27.3984375" style="2" customWidth="1"/>
    <col min="6660" max="6660" width="12.296875" style="2" customWidth="1"/>
    <col min="6661" max="6661" width="10.69921875" style="2" customWidth="1"/>
    <col min="6662" max="6662" width="12.59765625" style="2" customWidth="1"/>
    <col min="6663" max="6663" width="8.59765625" style="2" customWidth="1"/>
    <col min="6664" max="6664" width="8.296875" style="2" customWidth="1"/>
    <col min="6665" max="6912" width="9.09765625" style="2"/>
    <col min="6913" max="6913" width="3.296875" style="2" customWidth="1"/>
    <col min="6914" max="6914" width="30.3984375" style="2" customWidth="1"/>
    <col min="6915" max="6915" width="27.3984375" style="2" customWidth="1"/>
    <col min="6916" max="6916" width="12.296875" style="2" customWidth="1"/>
    <col min="6917" max="6917" width="10.69921875" style="2" customWidth="1"/>
    <col min="6918" max="6918" width="12.59765625" style="2" customWidth="1"/>
    <col min="6919" max="6919" width="8.59765625" style="2" customWidth="1"/>
    <col min="6920" max="6920" width="8.296875" style="2" customWidth="1"/>
    <col min="6921" max="7168" width="9.09765625" style="2"/>
    <col min="7169" max="7169" width="3.296875" style="2" customWidth="1"/>
    <col min="7170" max="7170" width="30.3984375" style="2" customWidth="1"/>
    <col min="7171" max="7171" width="27.3984375" style="2" customWidth="1"/>
    <col min="7172" max="7172" width="12.296875" style="2" customWidth="1"/>
    <col min="7173" max="7173" width="10.69921875" style="2" customWidth="1"/>
    <col min="7174" max="7174" width="12.59765625" style="2" customWidth="1"/>
    <col min="7175" max="7175" width="8.59765625" style="2" customWidth="1"/>
    <col min="7176" max="7176" width="8.296875" style="2" customWidth="1"/>
    <col min="7177" max="7424" width="9.09765625" style="2"/>
    <col min="7425" max="7425" width="3.296875" style="2" customWidth="1"/>
    <col min="7426" max="7426" width="30.3984375" style="2" customWidth="1"/>
    <col min="7427" max="7427" width="27.3984375" style="2" customWidth="1"/>
    <col min="7428" max="7428" width="12.296875" style="2" customWidth="1"/>
    <col min="7429" max="7429" width="10.69921875" style="2" customWidth="1"/>
    <col min="7430" max="7430" width="12.59765625" style="2" customWidth="1"/>
    <col min="7431" max="7431" width="8.59765625" style="2" customWidth="1"/>
    <col min="7432" max="7432" width="8.296875" style="2" customWidth="1"/>
    <col min="7433" max="7680" width="9.09765625" style="2"/>
    <col min="7681" max="7681" width="3.296875" style="2" customWidth="1"/>
    <col min="7682" max="7682" width="30.3984375" style="2" customWidth="1"/>
    <col min="7683" max="7683" width="27.3984375" style="2" customWidth="1"/>
    <col min="7684" max="7684" width="12.296875" style="2" customWidth="1"/>
    <col min="7685" max="7685" width="10.69921875" style="2" customWidth="1"/>
    <col min="7686" max="7686" width="12.59765625" style="2" customWidth="1"/>
    <col min="7687" max="7687" width="8.59765625" style="2" customWidth="1"/>
    <col min="7688" max="7688" width="8.296875" style="2" customWidth="1"/>
    <col min="7689" max="7936" width="9.09765625" style="2"/>
    <col min="7937" max="7937" width="3.296875" style="2" customWidth="1"/>
    <col min="7938" max="7938" width="30.3984375" style="2" customWidth="1"/>
    <col min="7939" max="7939" width="27.3984375" style="2" customWidth="1"/>
    <col min="7940" max="7940" width="12.296875" style="2" customWidth="1"/>
    <col min="7941" max="7941" width="10.69921875" style="2" customWidth="1"/>
    <col min="7942" max="7942" width="12.59765625" style="2" customWidth="1"/>
    <col min="7943" max="7943" width="8.59765625" style="2" customWidth="1"/>
    <col min="7944" max="7944" width="8.296875" style="2" customWidth="1"/>
    <col min="7945" max="8192" width="9.09765625" style="2"/>
    <col min="8193" max="8193" width="3.296875" style="2" customWidth="1"/>
    <col min="8194" max="8194" width="30.3984375" style="2" customWidth="1"/>
    <col min="8195" max="8195" width="27.3984375" style="2" customWidth="1"/>
    <col min="8196" max="8196" width="12.296875" style="2" customWidth="1"/>
    <col min="8197" max="8197" width="10.69921875" style="2" customWidth="1"/>
    <col min="8198" max="8198" width="12.59765625" style="2" customWidth="1"/>
    <col min="8199" max="8199" width="8.59765625" style="2" customWidth="1"/>
    <col min="8200" max="8200" width="8.296875" style="2" customWidth="1"/>
    <col min="8201" max="8448" width="9.09765625" style="2"/>
    <col min="8449" max="8449" width="3.296875" style="2" customWidth="1"/>
    <col min="8450" max="8450" width="30.3984375" style="2" customWidth="1"/>
    <col min="8451" max="8451" width="27.3984375" style="2" customWidth="1"/>
    <col min="8452" max="8452" width="12.296875" style="2" customWidth="1"/>
    <col min="8453" max="8453" width="10.69921875" style="2" customWidth="1"/>
    <col min="8454" max="8454" width="12.59765625" style="2" customWidth="1"/>
    <col min="8455" max="8455" width="8.59765625" style="2" customWidth="1"/>
    <col min="8456" max="8456" width="8.296875" style="2" customWidth="1"/>
    <col min="8457" max="8704" width="9.09765625" style="2"/>
    <col min="8705" max="8705" width="3.296875" style="2" customWidth="1"/>
    <col min="8706" max="8706" width="30.3984375" style="2" customWidth="1"/>
    <col min="8707" max="8707" width="27.3984375" style="2" customWidth="1"/>
    <col min="8708" max="8708" width="12.296875" style="2" customWidth="1"/>
    <col min="8709" max="8709" width="10.69921875" style="2" customWidth="1"/>
    <col min="8710" max="8710" width="12.59765625" style="2" customWidth="1"/>
    <col min="8711" max="8711" width="8.59765625" style="2" customWidth="1"/>
    <col min="8712" max="8712" width="8.296875" style="2" customWidth="1"/>
    <col min="8713" max="8960" width="9.09765625" style="2"/>
    <col min="8961" max="8961" width="3.296875" style="2" customWidth="1"/>
    <col min="8962" max="8962" width="30.3984375" style="2" customWidth="1"/>
    <col min="8963" max="8963" width="27.3984375" style="2" customWidth="1"/>
    <col min="8964" max="8964" width="12.296875" style="2" customWidth="1"/>
    <col min="8965" max="8965" width="10.69921875" style="2" customWidth="1"/>
    <col min="8966" max="8966" width="12.59765625" style="2" customWidth="1"/>
    <col min="8967" max="8967" width="8.59765625" style="2" customWidth="1"/>
    <col min="8968" max="8968" width="8.296875" style="2" customWidth="1"/>
    <col min="8969" max="9216" width="9.09765625" style="2"/>
    <col min="9217" max="9217" width="3.296875" style="2" customWidth="1"/>
    <col min="9218" max="9218" width="30.3984375" style="2" customWidth="1"/>
    <col min="9219" max="9219" width="27.3984375" style="2" customWidth="1"/>
    <col min="9220" max="9220" width="12.296875" style="2" customWidth="1"/>
    <col min="9221" max="9221" width="10.69921875" style="2" customWidth="1"/>
    <col min="9222" max="9222" width="12.59765625" style="2" customWidth="1"/>
    <col min="9223" max="9223" width="8.59765625" style="2" customWidth="1"/>
    <col min="9224" max="9224" width="8.296875" style="2" customWidth="1"/>
    <col min="9225" max="9472" width="9.09765625" style="2"/>
    <col min="9473" max="9473" width="3.296875" style="2" customWidth="1"/>
    <col min="9474" max="9474" width="30.3984375" style="2" customWidth="1"/>
    <col min="9475" max="9475" width="27.3984375" style="2" customWidth="1"/>
    <col min="9476" max="9476" width="12.296875" style="2" customWidth="1"/>
    <col min="9477" max="9477" width="10.69921875" style="2" customWidth="1"/>
    <col min="9478" max="9478" width="12.59765625" style="2" customWidth="1"/>
    <col min="9479" max="9479" width="8.59765625" style="2" customWidth="1"/>
    <col min="9480" max="9480" width="8.296875" style="2" customWidth="1"/>
    <col min="9481" max="9728" width="9.09765625" style="2"/>
    <col min="9729" max="9729" width="3.296875" style="2" customWidth="1"/>
    <col min="9730" max="9730" width="30.3984375" style="2" customWidth="1"/>
    <col min="9731" max="9731" width="27.3984375" style="2" customWidth="1"/>
    <col min="9732" max="9732" width="12.296875" style="2" customWidth="1"/>
    <col min="9733" max="9733" width="10.69921875" style="2" customWidth="1"/>
    <col min="9734" max="9734" width="12.59765625" style="2" customWidth="1"/>
    <col min="9735" max="9735" width="8.59765625" style="2" customWidth="1"/>
    <col min="9736" max="9736" width="8.296875" style="2" customWidth="1"/>
    <col min="9737" max="9984" width="9.09765625" style="2"/>
    <col min="9985" max="9985" width="3.296875" style="2" customWidth="1"/>
    <col min="9986" max="9986" width="30.3984375" style="2" customWidth="1"/>
    <col min="9987" max="9987" width="27.3984375" style="2" customWidth="1"/>
    <col min="9988" max="9988" width="12.296875" style="2" customWidth="1"/>
    <col min="9989" max="9989" width="10.69921875" style="2" customWidth="1"/>
    <col min="9990" max="9990" width="12.59765625" style="2" customWidth="1"/>
    <col min="9991" max="9991" width="8.59765625" style="2" customWidth="1"/>
    <col min="9992" max="9992" width="8.296875" style="2" customWidth="1"/>
    <col min="9993" max="10240" width="9.09765625" style="2"/>
    <col min="10241" max="10241" width="3.296875" style="2" customWidth="1"/>
    <col min="10242" max="10242" width="30.3984375" style="2" customWidth="1"/>
    <col min="10243" max="10243" width="27.3984375" style="2" customWidth="1"/>
    <col min="10244" max="10244" width="12.296875" style="2" customWidth="1"/>
    <col min="10245" max="10245" width="10.69921875" style="2" customWidth="1"/>
    <col min="10246" max="10246" width="12.59765625" style="2" customWidth="1"/>
    <col min="10247" max="10247" width="8.59765625" style="2" customWidth="1"/>
    <col min="10248" max="10248" width="8.296875" style="2" customWidth="1"/>
    <col min="10249" max="10496" width="9.09765625" style="2"/>
    <col min="10497" max="10497" width="3.296875" style="2" customWidth="1"/>
    <col min="10498" max="10498" width="30.3984375" style="2" customWidth="1"/>
    <col min="10499" max="10499" width="27.3984375" style="2" customWidth="1"/>
    <col min="10500" max="10500" width="12.296875" style="2" customWidth="1"/>
    <col min="10501" max="10501" width="10.69921875" style="2" customWidth="1"/>
    <col min="10502" max="10502" width="12.59765625" style="2" customWidth="1"/>
    <col min="10503" max="10503" width="8.59765625" style="2" customWidth="1"/>
    <col min="10504" max="10504" width="8.296875" style="2" customWidth="1"/>
    <col min="10505" max="10752" width="9.09765625" style="2"/>
    <col min="10753" max="10753" width="3.296875" style="2" customWidth="1"/>
    <col min="10754" max="10754" width="30.3984375" style="2" customWidth="1"/>
    <col min="10755" max="10755" width="27.3984375" style="2" customWidth="1"/>
    <col min="10756" max="10756" width="12.296875" style="2" customWidth="1"/>
    <col min="10757" max="10757" width="10.69921875" style="2" customWidth="1"/>
    <col min="10758" max="10758" width="12.59765625" style="2" customWidth="1"/>
    <col min="10759" max="10759" width="8.59765625" style="2" customWidth="1"/>
    <col min="10760" max="10760" width="8.296875" style="2" customWidth="1"/>
    <col min="10761" max="11008" width="9.09765625" style="2"/>
    <col min="11009" max="11009" width="3.296875" style="2" customWidth="1"/>
    <col min="11010" max="11010" width="30.3984375" style="2" customWidth="1"/>
    <col min="11011" max="11011" width="27.3984375" style="2" customWidth="1"/>
    <col min="11012" max="11012" width="12.296875" style="2" customWidth="1"/>
    <col min="11013" max="11013" width="10.69921875" style="2" customWidth="1"/>
    <col min="11014" max="11014" width="12.59765625" style="2" customWidth="1"/>
    <col min="11015" max="11015" width="8.59765625" style="2" customWidth="1"/>
    <col min="11016" max="11016" width="8.296875" style="2" customWidth="1"/>
    <col min="11017" max="11264" width="9.09765625" style="2"/>
    <col min="11265" max="11265" width="3.296875" style="2" customWidth="1"/>
    <col min="11266" max="11266" width="30.3984375" style="2" customWidth="1"/>
    <col min="11267" max="11267" width="27.3984375" style="2" customWidth="1"/>
    <col min="11268" max="11268" width="12.296875" style="2" customWidth="1"/>
    <col min="11269" max="11269" width="10.69921875" style="2" customWidth="1"/>
    <col min="11270" max="11270" width="12.59765625" style="2" customWidth="1"/>
    <col min="11271" max="11271" width="8.59765625" style="2" customWidth="1"/>
    <col min="11272" max="11272" width="8.296875" style="2" customWidth="1"/>
    <col min="11273" max="11520" width="9.09765625" style="2"/>
    <col min="11521" max="11521" width="3.296875" style="2" customWidth="1"/>
    <col min="11522" max="11522" width="30.3984375" style="2" customWidth="1"/>
    <col min="11523" max="11523" width="27.3984375" style="2" customWidth="1"/>
    <col min="11524" max="11524" width="12.296875" style="2" customWidth="1"/>
    <col min="11525" max="11525" width="10.69921875" style="2" customWidth="1"/>
    <col min="11526" max="11526" width="12.59765625" style="2" customWidth="1"/>
    <col min="11527" max="11527" width="8.59765625" style="2" customWidth="1"/>
    <col min="11528" max="11528" width="8.296875" style="2" customWidth="1"/>
    <col min="11529" max="11776" width="9.09765625" style="2"/>
    <col min="11777" max="11777" width="3.296875" style="2" customWidth="1"/>
    <col min="11778" max="11778" width="30.3984375" style="2" customWidth="1"/>
    <col min="11779" max="11779" width="27.3984375" style="2" customWidth="1"/>
    <col min="11780" max="11780" width="12.296875" style="2" customWidth="1"/>
    <col min="11781" max="11781" width="10.69921875" style="2" customWidth="1"/>
    <col min="11782" max="11782" width="12.59765625" style="2" customWidth="1"/>
    <col min="11783" max="11783" width="8.59765625" style="2" customWidth="1"/>
    <col min="11784" max="11784" width="8.296875" style="2" customWidth="1"/>
    <col min="11785" max="12032" width="9.09765625" style="2"/>
    <col min="12033" max="12033" width="3.296875" style="2" customWidth="1"/>
    <col min="12034" max="12034" width="30.3984375" style="2" customWidth="1"/>
    <col min="12035" max="12035" width="27.3984375" style="2" customWidth="1"/>
    <col min="12036" max="12036" width="12.296875" style="2" customWidth="1"/>
    <col min="12037" max="12037" width="10.69921875" style="2" customWidth="1"/>
    <col min="12038" max="12038" width="12.59765625" style="2" customWidth="1"/>
    <col min="12039" max="12039" width="8.59765625" style="2" customWidth="1"/>
    <col min="12040" max="12040" width="8.296875" style="2" customWidth="1"/>
    <col min="12041" max="12288" width="9.09765625" style="2"/>
    <col min="12289" max="12289" width="3.296875" style="2" customWidth="1"/>
    <col min="12290" max="12290" width="30.3984375" style="2" customWidth="1"/>
    <col min="12291" max="12291" width="27.3984375" style="2" customWidth="1"/>
    <col min="12292" max="12292" width="12.296875" style="2" customWidth="1"/>
    <col min="12293" max="12293" width="10.69921875" style="2" customWidth="1"/>
    <col min="12294" max="12294" width="12.59765625" style="2" customWidth="1"/>
    <col min="12295" max="12295" width="8.59765625" style="2" customWidth="1"/>
    <col min="12296" max="12296" width="8.296875" style="2" customWidth="1"/>
    <col min="12297" max="12544" width="9.09765625" style="2"/>
    <col min="12545" max="12545" width="3.296875" style="2" customWidth="1"/>
    <col min="12546" max="12546" width="30.3984375" style="2" customWidth="1"/>
    <col min="12547" max="12547" width="27.3984375" style="2" customWidth="1"/>
    <col min="12548" max="12548" width="12.296875" style="2" customWidth="1"/>
    <col min="12549" max="12549" width="10.69921875" style="2" customWidth="1"/>
    <col min="12550" max="12550" width="12.59765625" style="2" customWidth="1"/>
    <col min="12551" max="12551" width="8.59765625" style="2" customWidth="1"/>
    <col min="12552" max="12552" width="8.296875" style="2" customWidth="1"/>
    <col min="12553" max="12800" width="9.09765625" style="2"/>
    <col min="12801" max="12801" width="3.296875" style="2" customWidth="1"/>
    <col min="12802" max="12802" width="30.3984375" style="2" customWidth="1"/>
    <col min="12803" max="12803" width="27.3984375" style="2" customWidth="1"/>
    <col min="12804" max="12804" width="12.296875" style="2" customWidth="1"/>
    <col min="12805" max="12805" width="10.69921875" style="2" customWidth="1"/>
    <col min="12806" max="12806" width="12.59765625" style="2" customWidth="1"/>
    <col min="12807" max="12807" width="8.59765625" style="2" customWidth="1"/>
    <col min="12808" max="12808" width="8.296875" style="2" customWidth="1"/>
    <col min="12809" max="13056" width="9.09765625" style="2"/>
    <col min="13057" max="13057" width="3.296875" style="2" customWidth="1"/>
    <col min="13058" max="13058" width="30.3984375" style="2" customWidth="1"/>
    <col min="13059" max="13059" width="27.3984375" style="2" customWidth="1"/>
    <col min="13060" max="13060" width="12.296875" style="2" customWidth="1"/>
    <col min="13061" max="13061" width="10.69921875" style="2" customWidth="1"/>
    <col min="13062" max="13062" width="12.59765625" style="2" customWidth="1"/>
    <col min="13063" max="13063" width="8.59765625" style="2" customWidth="1"/>
    <col min="13064" max="13064" width="8.296875" style="2" customWidth="1"/>
    <col min="13065" max="13312" width="9.09765625" style="2"/>
    <col min="13313" max="13313" width="3.296875" style="2" customWidth="1"/>
    <col min="13314" max="13314" width="30.3984375" style="2" customWidth="1"/>
    <col min="13315" max="13315" width="27.3984375" style="2" customWidth="1"/>
    <col min="13316" max="13316" width="12.296875" style="2" customWidth="1"/>
    <col min="13317" max="13317" width="10.69921875" style="2" customWidth="1"/>
    <col min="13318" max="13318" width="12.59765625" style="2" customWidth="1"/>
    <col min="13319" max="13319" width="8.59765625" style="2" customWidth="1"/>
    <col min="13320" max="13320" width="8.296875" style="2" customWidth="1"/>
    <col min="13321" max="13568" width="9.09765625" style="2"/>
    <col min="13569" max="13569" width="3.296875" style="2" customWidth="1"/>
    <col min="13570" max="13570" width="30.3984375" style="2" customWidth="1"/>
    <col min="13571" max="13571" width="27.3984375" style="2" customWidth="1"/>
    <col min="13572" max="13572" width="12.296875" style="2" customWidth="1"/>
    <col min="13573" max="13573" width="10.69921875" style="2" customWidth="1"/>
    <col min="13574" max="13574" width="12.59765625" style="2" customWidth="1"/>
    <col min="13575" max="13575" width="8.59765625" style="2" customWidth="1"/>
    <col min="13576" max="13576" width="8.296875" style="2" customWidth="1"/>
    <col min="13577" max="13824" width="9.09765625" style="2"/>
    <col min="13825" max="13825" width="3.296875" style="2" customWidth="1"/>
    <col min="13826" max="13826" width="30.3984375" style="2" customWidth="1"/>
    <col min="13827" max="13827" width="27.3984375" style="2" customWidth="1"/>
    <col min="13828" max="13828" width="12.296875" style="2" customWidth="1"/>
    <col min="13829" max="13829" width="10.69921875" style="2" customWidth="1"/>
    <col min="13830" max="13830" width="12.59765625" style="2" customWidth="1"/>
    <col min="13831" max="13831" width="8.59765625" style="2" customWidth="1"/>
    <col min="13832" max="13832" width="8.296875" style="2" customWidth="1"/>
    <col min="13833" max="14080" width="9.09765625" style="2"/>
    <col min="14081" max="14081" width="3.296875" style="2" customWidth="1"/>
    <col min="14082" max="14082" width="30.3984375" style="2" customWidth="1"/>
    <col min="14083" max="14083" width="27.3984375" style="2" customWidth="1"/>
    <col min="14084" max="14084" width="12.296875" style="2" customWidth="1"/>
    <col min="14085" max="14085" width="10.69921875" style="2" customWidth="1"/>
    <col min="14086" max="14086" width="12.59765625" style="2" customWidth="1"/>
    <col min="14087" max="14087" width="8.59765625" style="2" customWidth="1"/>
    <col min="14088" max="14088" width="8.296875" style="2" customWidth="1"/>
    <col min="14089" max="14336" width="9.09765625" style="2"/>
    <col min="14337" max="14337" width="3.296875" style="2" customWidth="1"/>
    <col min="14338" max="14338" width="30.3984375" style="2" customWidth="1"/>
    <col min="14339" max="14339" width="27.3984375" style="2" customWidth="1"/>
    <col min="14340" max="14340" width="12.296875" style="2" customWidth="1"/>
    <col min="14341" max="14341" width="10.69921875" style="2" customWidth="1"/>
    <col min="14342" max="14342" width="12.59765625" style="2" customWidth="1"/>
    <col min="14343" max="14343" width="8.59765625" style="2" customWidth="1"/>
    <col min="14344" max="14344" width="8.296875" style="2" customWidth="1"/>
    <col min="14345" max="14592" width="9.09765625" style="2"/>
    <col min="14593" max="14593" width="3.296875" style="2" customWidth="1"/>
    <col min="14594" max="14594" width="30.3984375" style="2" customWidth="1"/>
    <col min="14595" max="14595" width="27.3984375" style="2" customWidth="1"/>
    <col min="14596" max="14596" width="12.296875" style="2" customWidth="1"/>
    <col min="14597" max="14597" width="10.69921875" style="2" customWidth="1"/>
    <col min="14598" max="14598" width="12.59765625" style="2" customWidth="1"/>
    <col min="14599" max="14599" width="8.59765625" style="2" customWidth="1"/>
    <col min="14600" max="14600" width="8.296875" style="2" customWidth="1"/>
    <col min="14601" max="14848" width="9.09765625" style="2"/>
    <col min="14849" max="14849" width="3.296875" style="2" customWidth="1"/>
    <col min="14850" max="14850" width="30.3984375" style="2" customWidth="1"/>
    <col min="14851" max="14851" width="27.3984375" style="2" customWidth="1"/>
    <col min="14852" max="14852" width="12.296875" style="2" customWidth="1"/>
    <col min="14853" max="14853" width="10.69921875" style="2" customWidth="1"/>
    <col min="14854" max="14854" width="12.59765625" style="2" customWidth="1"/>
    <col min="14855" max="14855" width="8.59765625" style="2" customWidth="1"/>
    <col min="14856" max="14856" width="8.296875" style="2" customWidth="1"/>
    <col min="14857" max="15104" width="9.09765625" style="2"/>
    <col min="15105" max="15105" width="3.296875" style="2" customWidth="1"/>
    <col min="15106" max="15106" width="30.3984375" style="2" customWidth="1"/>
    <col min="15107" max="15107" width="27.3984375" style="2" customWidth="1"/>
    <col min="15108" max="15108" width="12.296875" style="2" customWidth="1"/>
    <col min="15109" max="15109" width="10.69921875" style="2" customWidth="1"/>
    <col min="15110" max="15110" width="12.59765625" style="2" customWidth="1"/>
    <col min="15111" max="15111" width="8.59765625" style="2" customWidth="1"/>
    <col min="15112" max="15112" width="8.296875" style="2" customWidth="1"/>
    <col min="15113" max="15360" width="9.09765625" style="2"/>
    <col min="15361" max="15361" width="3.296875" style="2" customWidth="1"/>
    <col min="15362" max="15362" width="30.3984375" style="2" customWidth="1"/>
    <col min="15363" max="15363" width="27.3984375" style="2" customWidth="1"/>
    <col min="15364" max="15364" width="12.296875" style="2" customWidth="1"/>
    <col min="15365" max="15365" width="10.69921875" style="2" customWidth="1"/>
    <col min="15366" max="15366" width="12.59765625" style="2" customWidth="1"/>
    <col min="15367" max="15367" width="8.59765625" style="2" customWidth="1"/>
    <col min="15368" max="15368" width="8.296875" style="2" customWidth="1"/>
    <col min="15369" max="15616" width="9.09765625" style="2"/>
    <col min="15617" max="15617" width="3.296875" style="2" customWidth="1"/>
    <col min="15618" max="15618" width="30.3984375" style="2" customWidth="1"/>
    <col min="15619" max="15619" width="27.3984375" style="2" customWidth="1"/>
    <col min="15620" max="15620" width="12.296875" style="2" customWidth="1"/>
    <col min="15621" max="15621" width="10.69921875" style="2" customWidth="1"/>
    <col min="15622" max="15622" width="12.59765625" style="2" customWidth="1"/>
    <col min="15623" max="15623" width="8.59765625" style="2" customWidth="1"/>
    <col min="15624" max="15624" width="8.296875" style="2" customWidth="1"/>
    <col min="15625" max="15872" width="9.09765625" style="2"/>
    <col min="15873" max="15873" width="3.296875" style="2" customWidth="1"/>
    <col min="15874" max="15874" width="30.3984375" style="2" customWidth="1"/>
    <col min="15875" max="15875" width="27.3984375" style="2" customWidth="1"/>
    <col min="15876" max="15876" width="12.296875" style="2" customWidth="1"/>
    <col min="15877" max="15877" width="10.69921875" style="2" customWidth="1"/>
    <col min="15878" max="15878" width="12.59765625" style="2" customWidth="1"/>
    <col min="15879" max="15879" width="8.59765625" style="2" customWidth="1"/>
    <col min="15880" max="15880" width="8.296875" style="2" customWidth="1"/>
    <col min="15881" max="16128" width="9.09765625" style="2"/>
    <col min="16129" max="16129" width="3.296875" style="2" customWidth="1"/>
    <col min="16130" max="16130" width="30.3984375" style="2" customWidth="1"/>
    <col min="16131" max="16131" width="27.3984375" style="2" customWidth="1"/>
    <col min="16132" max="16132" width="12.296875" style="2" customWidth="1"/>
    <col min="16133" max="16133" width="10.69921875" style="2" customWidth="1"/>
    <col min="16134" max="16134" width="12.59765625" style="2" customWidth="1"/>
    <col min="16135" max="16135" width="8.59765625" style="2" customWidth="1"/>
    <col min="16136" max="16136" width="8.296875" style="2" customWidth="1"/>
    <col min="16137" max="16384" width="9.09765625" style="2"/>
  </cols>
  <sheetData>
    <row r="1" spans="2:9" ht="18.600000000000001" customHeight="1" x14ac:dyDescent="0.25">
      <c r="B1" s="173" t="s">
        <v>0</v>
      </c>
      <c r="C1" s="173"/>
      <c r="D1" s="173"/>
      <c r="E1" s="173"/>
      <c r="F1" s="173"/>
      <c r="G1" s="173"/>
    </row>
    <row r="2" spans="2:9" ht="15.7" customHeight="1" x14ac:dyDescent="0.25">
      <c r="C2" s="3">
        <v>42826</v>
      </c>
    </row>
    <row r="3" spans="2:9" ht="15.7" customHeight="1" x14ac:dyDescent="0.25">
      <c r="C3" s="3"/>
    </row>
    <row r="4" spans="2:9" ht="15" customHeight="1" x14ac:dyDescent="0.25">
      <c r="B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9" ht="11.95" customHeight="1" x14ac:dyDescent="0.25">
      <c r="B5" s="9" t="s">
        <v>6</v>
      </c>
      <c r="C5" s="2" t="s">
        <v>7</v>
      </c>
      <c r="D5" s="10">
        <v>578</v>
      </c>
      <c r="E5" s="10"/>
      <c r="F5" s="10">
        <v>578</v>
      </c>
      <c r="G5" s="5" t="s">
        <v>8</v>
      </c>
    </row>
    <row r="6" spans="2:9" ht="11.95" customHeight="1" x14ac:dyDescent="0.25">
      <c r="B6" s="9" t="s">
        <v>6</v>
      </c>
      <c r="C6" s="2" t="s">
        <v>9</v>
      </c>
      <c r="D6" s="10">
        <v>231.88</v>
      </c>
      <c r="E6" s="10"/>
      <c r="F6" s="10">
        <v>231.88</v>
      </c>
      <c r="G6" s="5">
        <v>108581</v>
      </c>
    </row>
    <row r="7" spans="2:9" ht="11.95" customHeight="1" x14ac:dyDescent="0.25">
      <c r="B7" s="9" t="s">
        <v>10</v>
      </c>
      <c r="C7" s="2" t="s">
        <v>11</v>
      </c>
      <c r="D7" s="10">
        <v>128.65</v>
      </c>
      <c r="E7" s="10">
        <v>25.73</v>
      </c>
      <c r="F7" s="10">
        <v>154.38</v>
      </c>
      <c r="G7" s="5">
        <v>203146</v>
      </c>
      <c r="H7" s="11"/>
    </row>
    <row r="8" spans="2:9" ht="11.95" customHeight="1" x14ac:dyDescent="0.25">
      <c r="B8" s="9" t="s">
        <v>10</v>
      </c>
      <c r="C8" s="2" t="s">
        <v>12</v>
      </c>
      <c r="D8" s="10">
        <v>1501.32</v>
      </c>
      <c r="E8" s="10">
        <v>300.26</v>
      </c>
      <c r="F8" s="10">
        <v>1801.58</v>
      </c>
      <c r="G8" s="5">
        <v>108582</v>
      </c>
    </row>
    <row r="9" spans="2:9" ht="11.95" customHeight="1" x14ac:dyDescent="0.25">
      <c r="B9" s="9" t="s">
        <v>13</v>
      </c>
      <c r="C9" s="2" t="s">
        <v>14</v>
      </c>
      <c r="D9" s="12">
        <v>52.95</v>
      </c>
      <c r="E9" s="12">
        <v>10.59</v>
      </c>
      <c r="F9" s="12">
        <v>63.54</v>
      </c>
      <c r="G9" s="5" t="s">
        <v>8</v>
      </c>
      <c r="H9" s="11"/>
    </row>
    <row r="10" spans="2:9" ht="11.95" customHeight="1" x14ac:dyDescent="0.25">
      <c r="B10" s="9" t="s">
        <v>13</v>
      </c>
      <c r="C10" s="2" t="s">
        <v>14</v>
      </c>
      <c r="D10" s="12">
        <v>20.260000000000002</v>
      </c>
      <c r="E10" s="12">
        <v>4.05</v>
      </c>
      <c r="F10" s="12">
        <v>24.31</v>
      </c>
      <c r="G10" s="5" t="s">
        <v>8</v>
      </c>
      <c r="H10" s="11"/>
    </row>
    <row r="11" spans="2:9" ht="11.95" customHeight="1" x14ac:dyDescent="0.25">
      <c r="B11" s="9" t="s">
        <v>15</v>
      </c>
      <c r="C11" s="2" t="s">
        <v>16</v>
      </c>
      <c r="D11" s="12">
        <v>120</v>
      </c>
      <c r="E11" s="12">
        <v>24</v>
      </c>
      <c r="F11" s="12">
        <v>144</v>
      </c>
      <c r="G11" s="5">
        <v>203147</v>
      </c>
      <c r="H11" s="11"/>
    </row>
    <row r="12" spans="2:9" ht="11.95" customHeight="1" x14ac:dyDescent="0.25">
      <c r="B12" s="9" t="s">
        <v>17</v>
      </c>
      <c r="C12" s="2" t="s">
        <v>18</v>
      </c>
      <c r="D12" s="12">
        <v>15</v>
      </c>
      <c r="E12" s="12">
        <v>3</v>
      </c>
      <c r="F12" s="12">
        <v>18</v>
      </c>
      <c r="G12" s="5" t="s">
        <v>8</v>
      </c>
      <c r="H12" s="11"/>
    </row>
    <row r="13" spans="2:9" ht="11.95" customHeight="1" x14ac:dyDescent="0.25">
      <c r="B13" s="9" t="s">
        <v>19</v>
      </c>
      <c r="C13" s="2" t="s">
        <v>20</v>
      </c>
      <c r="D13" s="12">
        <v>70</v>
      </c>
      <c r="E13" s="12"/>
      <c r="F13" s="12">
        <v>70</v>
      </c>
      <c r="G13" s="5">
        <v>108583</v>
      </c>
    </row>
    <row r="14" spans="2:9" ht="12.85" customHeight="1" x14ac:dyDescent="0.25">
      <c r="D14" s="13">
        <f>SUM(D5:D13)</f>
        <v>2718.06</v>
      </c>
      <c r="E14" s="13">
        <f>SUM(E5:E13)</f>
        <v>367.63</v>
      </c>
      <c r="F14" s="13">
        <f>SUM(F5:F13)</f>
        <v>3085.69</v>
      </c>
      <c r="I14" s="2" t="s">
        <v>21</v>
      </c>
    </row>
    <row r="15" spans="2:9" x14ac:dyDescent="0.25">
      <c r="B15" s="6" t="s">
        <v>22</v>
      </c>
      <c r="D15" s="14"/>
      <c r="E15" s="14"/>
      <c r="F15" s="14"/>
    </row>
    <row r="16" spans="2:9" x14ac:dyDescent="0.25">
      <c r="B16" s="9" t="s">
        <v>23</v>
      </c>
      <c r="C16" s="2" t="s">
        <v>24</v>
      </c>
      <c r="D16" s="14">
        <v>29.25</v>
      </c>
      <c r="E16" s="14">
        <v>5.85</v>
      </c>
      <c r="F16" s="14">
        <v>35.1</v>
      </c>
      <c r="G16" s="5">
        <v>203148</v>
      </c>
      <c r="H16" s="11"/>
    </row>
    <row r="17" spans="2:12" x14ac:dyDescent="0.25">
      <c r="B17" s="9" t="s">
        <v>25</v>
      </c>
      <c r="C17" s="2" t="s">
        <v>26</v>
      </c>
      <c r="D17" s="14">
        <v>1871.55</v>
      </c>
      <c r="E17" s="14"/>
      <c r="F17" s="14">
        <v>1871.55</v>
      </c>
      <c r="G17" s="5">
        <v>108584</v>
      </c>
    </row>
    <row r="18" spans="2:12" x14ac:dyDescent="0.25">
      <c r="B18" s="9" t="s">
        <v>27</v>
      </c>
      <c r="C18" s="2" t="s">
        <v>28</v>
      </c>
      <c r="D18" s="14">
        <v>6892.01</v>
      </c>
      <c r="E18" s="14"/>
      <c r="F18" s="14">
        <v>6892.01</v>
      </c>
      <c r="G18" s="5">
        <v>108585</v>
      </c>
    </row>
    <row r="19" spans="2:12" x14ac:dyDescent="0.25">
      <c r="B19" s="9" t="s">
        <v>29</v>
      </c>
      <c r="C19" s="2" t="s">
        <v>30</v>
      </c>
      <c r="D19" s="15">
        <v>9.0500000000000007</v>
      </c>
      <c r="E19" s="15"/>
      <c r="F19" s="15">
        <v>9.0500000000000007</v>
      </c>
      <c r="G19" s="5" t="s">
        <v>8</v>
      </c>
    </row>
    <row r="20" spans="2:12" x14ac:dyDescent="0.25">
      <c r="B20" s="9" t="s">
        <v>31</v>
      </c>
      <c r="C20" s="2" t="s">
        <v>32</v>
      </c>
      <c r="D20" s="15">
        <v>26.76</v>
      </c>
      <c r="E20" s="15">
        <v>5.36</v>
      </c>
      <c r="F20" s="15">
        <v>32.119999999999997</v>
      </c>
      <c r="G20" s="5">
        <v>203149</v>
      </c>
      <c r="H20" s="11"/>
    </row>
    <row r="21" spans="2:12" x14ac:dyDescent="0.25">
      <c r="B21" s="2" t="s">
        <v>33</v>
      </c>
      <c r="C21" s="2" t="s">
        <v>34</v>
      </c>
      <c r="D21" s="16">
        <v>81.91</v>
      </c>
      <c r="E21" s="16">
        <v>16.38</v>
      </c>
      <c r="F21" s="16">
        <v>98.29</v>
      </c>
      <c r="G21" s="17" t="s">
        <v>8</v>
      </c>
    </row>
    <row r="22" spans="2:12" x14ac:dyDescent="0.25">
      <c r="B22" s="2" t="s">
        <v>17</v>
      </c>
      <c r="C22" s="2" t="s">
        <v>35</v>
      </c>
      <c r="D22" s="15">
        <v>97.02</v>
      </c>
      <c r="E22" s="15">
        <v>19.399999999999999</v>
      </c>
      <c r="F22" s="15">
        <v>116.42</v>
      </c>
      <c r="G22" s="17" t="s">
        <v>8</v>
      </c>
      <c r="H22" s="11"/>
    </row>
    <row r="23" spans="2:12" x14ac:dyDescent="0.25">
      <c r="B23" s="9" t="s">
        <v>36</v>
      </c>
      <c r="C23" s="2" t="s">
        <v>37</v>
      </c>
      <c r="D23" s="15">
        <v>10.17</v>
      </c>
      <c r="E23" s="15">
        <v>2.0299999999999998</v>
      </c>
      <c r="F23" s="15">
        <v>12.2</v>
      </c>
      <c r="G23" s="17">
        <v>108586</v>
      </c>
      <c r="J23" s="16"/>
      <c r="K23" s="16"/>
      <c r="L23" s="16"/>
    </row>
    <row r="24" spans="2:12" x14ac:dyDescent="0.25">
      <c r="B24" s="9" t="s">
        <v>36</v>
      </c>
      <c r="C24" s="2" t="s">
        <v>38</v>
      </c>
      <c r="D24" s="15">
        <v>68.87</v>
      </c>
      <c r="E24" s="15">
        <v>2.57</v>
      </c>
      <c r="F24" s="15">
        <v>71.44</v>
      </c>
      <c r="G24" s="17">
        <v>108586</v>
      </c>
      <c r="J24" s="16"/>
      <c r="K24" s="16"/>
      <c r="L24" s="16"/>
    </row>
    <row r="25" spans="2:12" x14ac:dyDescent="0.25">
      <c r="B25" s="9" t="s">
        <v>25</v>
      </c>
      <c r="C25" s="2" t="s">
        <v>39</v>
      </c>
      <c r="D25" s="15">
        <v>50</v>
      </c>
      <c r="E25" s="15"/>
      <c r="F25" s="15">
        <v>50</v>
      </c>
      <c r="G25" s="17">
        <v>108584</v>
      </c>
      <c r="J25" s="16"/>
      <c r="K25" s="16"/>
      <c r="L25" s="16"/>
    </row>
    <row r="26" spans="2:12" x14ac:dyDescent="0.25">
      <c r="B26" s="9" t="s">
        <v>40</v>
      </c>
      <c r="C26" s="2" t="s">
        <v>41</v>
      </c>
      <c r="D26" s="16">
        <v>35</v>
      </c>
      <c r="E26" s="16"/>
      <c r="F26" s="16">
        <v>35</v>
      </c>
      <c r="G26" s="17">
        <v>108587</v>
      </c>
      <c r="J26" s="16"/>
      <c r="K26" s="16"/>
      <c r="L26" s="16"/>
    </row>
    <row r="27" spans="2:12" x14ac:dyDescent="0.25">
      <c r="B27" s="9" t="s">
        <v>42</v>
      </c>
      <c r="C27" s="2" t="s">
        <v>43</v>
      </c>
      <c r="D27" s="16">
        <v>98.5</v>
      </c>
      <c r="E27" s="16">
        <v>19.7</v>
      </c>
      <c r="F27" s="16">
        <v>118.2</v>
      </c>
      <c r="G27" s="17">
        <v>108588</v>
      </c>
      <c r="J27" s="16"/>
      <c r="K27" s="16"/>
      <c r="L27" s="16"/>
    </row>
    <row r="28" spans="2:12" x14ac:dyDescent="0.25">
      <c r="D28" s="13">
        <f>SUM(D16:D27)</f>
        <v>9270.09</v>
      </c>
      <c r="E28" s="13">
        <f>SUM(E16:E27)</f>
        <v>71.289999999999992</v>
      </c>
      <c r="F28" s="13">
        <f>SUM(F16:F27)</f>
        <v>9341.3800000000028</v>
      </c>
    </row>
    <row r="29" spans="2:12" x14ac:dyDescent="0.25">
      <c r="B29" s="6" t="s">
        <v>44</v>
      </c>
      <c r="D29" s="14"/>
      <c r="E29" s="14"/>
      <c r="F29" s="14"/>
    </row>
    <row r="30" spans="2:12" x14ac:dyDescent="0.25">
      <c r="B30" s="9" t="s">
        <v>6</v>
      </c>
      <c r="C30" s="2" t="s">
        <v>7</v>
      </c>
      <c r="D30" s="14">
        <v>440</v>
      </c>
      <c r="E30" s="14"/>
      <c r="F30" s="14">
        <v>440</v>
      </c>
      <c r="G30" s="5" t="s">
        <v>8</v>
      </c>
    </row>
    <row r="31" spans="2:12" x14ac:dyDescent="0.25">
      <c r="B31" s="9" t="s">
        <v>6</v>
      </c>
      <c r="C31" s="2" t="s">
        <v>9</v>
      </c>
      <c r="D31" s="14">
        <v>157.5</v>
      </c>
      <c r="E31" s="14"/>
      <c r="F31" s="14">
        <v>157.5</v>
      </c>
      <c r="G31" s="5">
        <v>108581</v>
      </c>
    </row>
    <row r="32" spans="2:12" x14ac:dyDescent="0.25">
      <c r="B32" s="9" t="s">
        <v>13</v>
      </c>
      <c r="C32" s="2" t="s">
        <v>14</v>
      </c>
      <c r="D32" s="15">
        <v>77.209999999999994</v>
      </c>
      <c r="E32" s="15">
        <v>15.44</v>
      </c>
      <c r="F32" s="15">
        <v>92.65</v>
      </c>
      <c r="G32" s="5" t="s">
        <v>8</v>
      </c>
      <c r="H32" s="11"/>
    </row>
    <row r="33" spans="1:8" x14ac:dyDescent="0.25">
      <c r="B33" s="9" t="s">
        <v>23</v>
      </c>
      <c r="C33" s="2" t="s">
        <v>45</v>
      </c>
      <c r="D33" s="15">
        <v>16.7</v>
      </c>
      <c r="E33" s="15">
        <v>3.34</v>
      </c>
      <c r="F33" s="15">
        <v>20.04</v>
      </c>
      <c r="G33" s="5">
        <v>203148</v>
      </c>
      <c r="H33" s="11"/>
    </row>
    <row r="34" spans="1:8" x14ac:dyDescent="0.25">
      <c r="B34" s="9" t="s">
        <v>46</v>
      </c>
      <c r="C34" s="2" t="s">
        <v>47</v>
      </c>
      <c r="D34" s="15">
        <v>49</v>
      </c>
      <c r="E34" s="15"/>
      <c r="F34" s="15">
        <v>49</v>
      </c>
      <c r="G34" s="5">
        <v>203150</v>
      </c>
      <c r="H34" s="11"/>
    </row>
    <row r="35" spans="1:8" x14ac:dyDescent="0.25">
      <c r="B35" s="18" t="s">
        <v>48</v>
      </c>
      <c r="C35" s="2" t="s">
        <v>49</v>
      </c>
      <c r="D35" s="19">
        <v>10</v>
      </c>
      <c r="E35" s="16">
        <v>2</v>
      </c>
      <c r="F35" s="16">
        <v>12</v>
      </c>
      <c r="G35" s="5" t="s">
        <v>8</v>
      </c>
    </row>
    <row r="36" spans="1:8" x14ac:dyDescent="0.25">
      <c r="B36" s="18" t="s">
        <v>50</v>
      </c>
      <c r="C36" s="2" t="s">
        <v>51</v>
      </c>
      <c r="D36" s="19">
        <v>59.84</v>
      </c>
      <c r="E36" s="16"/>
      <c r="F36" s="16">
        <v>59.84</v>
      </c>
      <c r="G36" s="5">
        <v>203151</v>
      </c>
      <c r="H36" s="11"/>
    </row>
    <row r="37" spans="1:8" x14ac:dyDescent="0.25">
      <c r="B37" s="9" t="s">
        <v>52</v>
      </c>
      <c r="C37" s="2" t="s">
        <v>53</v>
      </c>
      <c r="D37" s="15">
        <v>89.35</v>
      </c>
      <c r="E37" s="15">
        <v>4.47</v>
      </c>
      <c r="F37" s="15">
        <v>93.82</v>
      </c>
      <c r="G37" s="5">
        <v>203152</v>
      </c>
      <c r="H37" s="11"/>
    </row>
    <row r="38" spans="1:8" s="21" customFormat="1" x14ac:dyDescent="0.25">
      <c r="A38" s="20"/>
      <c r="C38" s="22"/>
      <c r="D38" s="13">
        <f>SUM(D30:D37)</f>
        <v>899.60000000000014</v>
      </c>
      <c r="E38" s="13">
        <f>SUM(E30:E37)</f>
        <v>25.25</v>
      </c>
      <c r="F38" s="13">
        <f>SUM(F30:F37)</f>
        <v>924.84999999999991</v>
      </c>
      <c r="G38" s="23" t="s">
        <v>21</v>
      </c>
      <c r="H38" s="20"/>
    </row>
    <row r="39" spans="1:8" x14ac:dyDescent="0.25">
      <c r="B39" s="6" t="s">
        <v>54</v>
      </c>
      <c r="D39" s="14"/>
      <c r="E39" s="14"/>
      <c r="F39" s="14"/>
    </row>
    <row r="40" spans="1:8" x14ac:dyDescent="0.25">
      <c r="B40" s="9" t="s">
        <v>6</v>
      </c>
      <c r="C40" s="2" t="s">
        <v>7</v>
      </c>
      <c r="D40" s="14">
        <v>179.4</v>
      </c>
      <c r="E40" s="14"/>
      <c r="F40" s="14">
        <v>179.4</v>
      </c>
      <c r="G40" s="5" t="s">
        <v>8</v>
      </c>
    </row>
    <row r="41" spans="1:8" x14ac:dyDescent="0.25">
      <c r="B41" s="9" t="s">
        <v>6</v>
      </c>
      <c r="C41" s="2" t="s">
        <v>9</v>
      </c>
      <c r="D41" s="14">
        <v>73.5</v>
      </c>
      <c r="E41" s="14"/>
      <c r="F41" s="14">
        <v>73.5</v>
      </c>
      <c r="G41" s="5">
        <v>108581</v>
      </c>
    </row>
    <row r="42" spans="1:8" x14ac:dyDescent="0.25">
      <c r="B42" s="9" t="s">
        <v>10</v>
      </c>
      <c r="C42" s="2" t="s">
        <v>11</v>
      </c>
      <c r="D42" s="14">
        <v>140.6</v>
      </c>
      <c r="E42" s="14">
        <v>28.12</v>
      </c>
      <c r="F42" s="14">
        <v>168.72</v>
      </c>
      <c r="G42" s="5">
        <v>203146</v>
      </c>
      <c r="H42" s="11"/>
    </row>
    <row r="43" spans="1:8" x14ac:dyDescent="0.25">
      <c r="B43" s="9" t="s">
        <v>10</v>
      </c>
      <c r="C43" s="2" t="s">
        <v>12</v>
      </c>
      <c r="D43" s="14">
        <v>297.60000000000002</v>
      </c>
      <c r="E43" s="14">
        <v>59.52</v>
      </c>
      <c r="F43" s="14">
        <v>357.12</v>
      </c>
      <c r="G43" s="5">
        <v>108582</v>
      </c>
    </row>
    <row r="44" spans="1:8" x14ac:dyDescent="0.25">
      <c r="B44" s="9" t="s">
        <v>55</v>
      </c>
      <c r="C44" s="2" t="s">
        <v>56</v>
      </c>
      <c r="D44" s="12">
        <v>520</v>
      </c>
      <c r="E44" s="12">
        <v>104</v>
      </c>
      <c r="F44" s="12">
        <v>624</v>
      </c>
      <c r="G44" s="5">
        <v>108589</v>
      </c>
    </row>
    <row r="45" spans="1:8" x14ac:dyDescent="0.25">
      <c r="B45" s="9" t="s">
        <v>57</v>
      </c>
      <c r="C45" s="2" t="s">
        <v>58</v>
      </c>
      <c r="D45" s="12">
        <v>2835</v>
      </c>
      <c r="E45" s="12">
        <v>567</v>
      </c>
      <c r="F45" s="12">
        <v>3402</v>
      </c>
      <c r="G45" s="5">
        <v>108590</v>
      </c>
    </row>
    <row r="46" spans="1:8" x14ac:dyDescent="0.25">
      <c r="B46" s="9" t="s">
        <v>52</v>
      </c>
      <c r="C46" s="2" t="s">
        <v>53</v>
      </c>
      <c r="D46" s="12">
        <v>78.180000000000007</v>
      </c>
      <c r="E46" s="12">
        <v>3.91</v>
      </c>
      <c r="F46" s="12">
        <v>82.09</v>
      </c>
      <c r="G46" s="5">
        <v>203152</v>
      </c>
      <c r="H46" s="11"/>
    </row>
    <row r="47" spans="1:8" x14ac:dyDescent="0.25">
      <c r="B47" s="9" t="s">
        <v>50</v>
      </c>
      <c r="C47" s="2" t="s">
        <v>59</v>
      </c>
      <c r="D47" s="14">
        <v>40.44</v>
      </c>
      <c r="E47" s="14"/>
      <c r="F47" s="14">
        <v>40.44</v>
      </c>
      <c r="G47" s="5">
        <v>203156</v>
      </c>
      <c r="H47" s="11"/>
    </row>
    <row r="48" spans="1:8" x14ac:dyDescent="0.25">
      <c r="B48" s="9" t="s">
        <v>60</v>
      </c>
      <c r="C48" s="2" t="s">
        <v>61</v>
      </c>
      <c r="D48" s="12">
        <v>76.61</v>
      </c>
      <c r="E48" s="12">
        <v>15.32</v>
      </c>
      <c r="F48" s="12">
        <v>91.93</v>
      </c>
      <c r="G48" s="24" t="s">
        <v>8</v>
      </c>
      <c r="H48" s="11"/>
    </row>
    <row r="49" spans="2:8" x14ac:dyDescent="0.25">
      <c r="B49" s="25"/>
      <c r="C49" s="21"/>
      <c r="D49" s="13">
        <f>SUM(D40:D48)</f>
        <v>4241.329999999999</v>
      </c>
      <c r="E49" s="13">
        <f>SUM(E40:E48)</f>
        <v>777.87</v>
      </c>
      <c r="F49" s="13">
        <f>SUM(F40:F48)</f>
        <v>5019.2</v>
      </c>
    </row>
    <row r="50" spans="2:8" x14ac:dyDescent="0.25">
      <c r="B50" s="6" t="s">
        <v>62</v>
      </c>
      <c r="D50" s="26"/>
      <c r="E50" s="26"/>
      <c r="F50" s="26"/>
    </row>
    <row r="51" spans="2:8" x14ac:dyDescent="0.25">
      <c r="B51" s="9"/>
      <c r="D51" s="26"/>
      <c r="E51" s="26"/>
      <c r="F51" s="26"/>
    </row>
    <row r="52" spans="2:8" x14ac:dyDescent="0.25">
      <c r="D52" s="13">
        <f>D51</f>
        <v>0</v>
      </c>
      <c r="E52" s="13">
        <f>E51</f>
        <v>0</v>
      </c>
      <c r="F52" s="13">
        <f>F51</f>
        <v>0</v>
      </c>
    </row>
    <row r="53" spans="2:8" x14ac:dyDescent="0.25">
      <c r="B53" s="6" t="s">
        <v>63</v>
      </c>
      <c r="D53" s="26"/>
      <c r="E53" s="26"/>
      <c r="F53" s="26"/>
    </row>
    <row r="54" spans="2:8" x14ac:dyDescent="0.25">
      <c r="B54" s="9" t="s">
        <v>64</v>
      </c>
      <c r="C54" s="2" t="s">
        <v>65</v>
      </c>
      <c r="D54" s="26">
        <v>25</v>
      </c>
      <c r="E54" s="26">
        <v>5</v>
      </c>
      <c r="F54" s="26">
        <v>30</v>
      </c>
      <c r="G54" s="5">
        <v>203153</v>
      </c>
      <c r="H54" s="11"/>
    </row>
    <row r="55" spans="2:8" x14ac:dyDescent="0.25">
      <c r="B55" s="9" t="s">
        <v>10</v>
      </c>
      <c r="C55" s="2" t="s">
        <v>12</v>
      </c>
      <c r="D55" s="26">
        <v>87.76</v>
      </c>
      <c r="E55" s="26">
        <v>17.55</v>
      </c>
      <c r="F55" s="26">
        <v>105.31</v>
      </c>
      <c r="G55" s="5">
        <v>108582</v>
      </c>
    </row>
    <row r="56" spans="2:8" x14ac:dyDescent="0.25">
      <c r="D56" s="13">
        <f>SUM(D54:D55)</f>
        <v>112.76</v>
      </c>
      <c r="E56" s="13">
        <f>SUM(E54:E55)</f>
        <v>22.55</v>
      </c>
      <c r="F56" s="13">
        <f>SUM(F54:F55)</f>
        <v>135.31</v>
      </c>
    </row>
    <row r="57" spans="2:8" x14ac:dyDescent="0.25">
      <c r="B57" s="174" t="s">
        <v>66</v>
      </c>
      <c r="C57" s="175"/>
      <c r="D57" s="26"/>
      <c r="E57" s="26"/>
      <c r="F57" s="26"/>
    </row>
    <row r="58" spans="2:8" x14ac:dyDescent="0.25">
      <c r="B58" s="9"/>
      <c r="C58" s="9"/>
      <c r="D58" s="26"/>
      <c r="E58" s="26"/>
      <c r="F58" s="26"/>
    </row>
    <row r="59" spans="2:8" x14ac:dyDescent="0.25">
      <c r="D59" s="13">
        <f>SUM(D57:D58)</f>
        <v>0</v>
      </c>
      <c r="E59" s="13">
        <f>SUM(E57:E58)</f>
        <v>0</v>
      </c>
      <c r="F59" s="13">
        <f>SUM(F57:F58)</f>
        <v>0</v>
      </c>
    </row>
    <row r="60" spans="2:8" x14ac:dyDescent="0.25">
      <c r="B60" s="6" t="s">
        <v>67</v>
      </c>
      <c r="D60" s="26"/>
      <c r="E60" s="26"/>
      <c r="F60" s="26"/>
    </row>
    <row r="61" spans="2:8" x14ac:dyDescent="0.25">
      <c r="B61" s="9" t="s">
        <v>64</v>
      </c>
      <c r="C61" s="2" t="s">
        <v>68</v>
      </c>
      <c r="D61" s="26">
        <v>986</v>
      </c>
      <c r="E61" s="26">
        <v>197.2</v>
      </c>
      <c r="F61" s="26">
        <v>1183.2</v>
      </c>
      <c r="G61" s="5">
        <v>203153</v>
      </c>
      <c r="H61" s="11"/>
    </row>
    <row r="62" spans="2:8" x14ac:dyDescent="0.25">
      <c r="B62" s="9" t="s">
        <v>50</v>
      </c>
      <c r="C62" s="2" t="s">
        <v>51</v>
      </c>
      <c r="D62" s="26">
        <v>150.01</v>
      </c>
      <c r="E62" s="26"/>
      <c r="F62" s="26">
        <v>150.01</v>
      </c>
      <c r="G62" s="5">
        <v>203151</v>
      </c>
      <c r="H62" s="11"/>
    </row>
    <row r="63" spans="2:8" x14ac:dyDescent="0.25">
      <c r="D63" s="13">
        <f>SUM(D61:D62)</f>
        <v>1136.01</v>
      </c>
      <c r="E63" s="13">
        <f>SUM(E61:E62)</f>
        <v>197.2</v>
      </c>
      <c r="F63" s="13">
        <f>SUM(F61:F62)</f>
        <v>1333.21</v>
      </c>
    </row>
    <row r="64" spans="2:8" x14ac:dyDescent="0.25">
      <c r="B64" s="6" t="s">
        <v>69</v>
      </c>
      <c r="D64" s="26"/>
      <c r="E64" s="26"/>
      <c r="F64" s="26"/>
    </row>
    <row r="65" spans="2:12" x14ac:dyDescent="0.25">
      <c r="B65" s="9" t="s">
        <v>70</v>
      </c>
      <c r="C65" s="2" t="s">
        <v>71</v>
      </c>
      <c r="D65" s="14">
        <v>16.47</v>
      </c>
      <c r="E65" s="14">
        <v>3.29</v>
      </c>
      <c r="F65" s="14">
        <v>19.760000000000002</v>
      </c>
      <c r="G65" s="5">
        <v>203148</v>
      </c>
      <c r="H65" s="11"/>
    </row>
    <row r="66" spans="2:12" x14ac:dyDescent="0.25">
      <c r="B66" s="9"/>
      <c r="C66" s="22"/>
      <c r="D66" s="13">
        <f>SUM(D65:D65)</f>
        <v>16.47</v>
      </c>
      <c r="E66" s="13">
        <f>SUM(E65:E65)</f>
        <v>3.29</v>
      </c>
      <c r="F66" s="13">
        <f>SUM(F65:F65)</f>
        <v>19.760000000000002</v>
      </c>
    </row>
    <row r="67" spans="2:12" x14ac:dyDescent="0.25">
      <c r="B67" s="27"/>
      <c r="C67" s="28"/>
      <c r="D67" s="26"/>
      <c r="E67" s="26"/>
      <c r="F67" s="26"/>
    </row>
    <row r="68" spans="2:12" x14ac:dyDescent="0.25">
      <c r="B68" s="6" t="s">
        <v>72</v>
      </c>
      <c r="D68" s="26"/>
      <c r="E68" s="26"/>
      <c r="F68" s="26"/>
    </row>
    <row r="69" spans="2:12" x14ac:dyDescent="0.25">
      <c r="B69" s="9" t="s">
        <v>73</v>
      </c>
      <c r="C69" s="2" t="s">
        <v>74</v>
      </c>
      <c r="D69" s="26">
        <v>250</v>
      </c>
      <c r="E69" s="26">
        <v>50</v>
      </c>
      <c r="F69" s="26">
        <v>300</v>
      </c>
      <c r="G69" s="5">
        <v>203154</v>
      </c>
      <c r="H69" s="11"/>
    </row>
    <row r="70" spans="2:12" x14ac:dyDescent="0.25">
      <c r="D70" s="13">
        <f>SUM(D69:D69)</f>
        <v>250</v>
      </c>
      <c r="E70" s="13">
        <f>SUM(E69:E69)</f>
        <v>50</v>
      </c>
      <c r="F70" s="13">
        <f>SUM(F69:F69)</f>
        <v>300</v>
      </c>
    </row>
    <row r="71" spans="2:12" x14ac:dyDescent="0.25">
      <c r="B71" s="6" t="s">
        <v>75</v>
      </c>
      <c r="C71" s="9"/>
      <c r="D71" s="14"/>
      <c r="E71" s="14"/>
      <c r="F71" s="14"/>
    </row>
    <row r="72" spans="2:12" x14ac:dyDescent="0.25">
      <c r="B72" s="9" t="s">
        <v>6</v>
      </c>
      <c r="C72" s="9" t="s">
        <v>7</v>
      </c>
      <c r="D72" s="14">
        <v>526.5</v>
      </c>
      <c r="E72" s="14"/>
      <c r="F72" s="14">
        <v>526.5</v>
      </c>
      <c r="G72" s="5" t="s">
        <v>8</v>
      </c>
    </row>
    <row r="73" spans="2:12" x14ac:dyDescent="0.25">
      <c r="B73" s="9" t="s">
        <v>6</v>
      </c>
      <c r="C73" s="9" t="s">
        <v>9</v>
      </c>
      <c r="D73" s="14">
        <v>183.75</v>
      </c>
      <c r="E73" s="14"/>
      <c r="F73" s="14">
        <v>183.75</v>
      </c>
      <c r="G73" s="5">
        <v>108581</v>
      </c>
    </row>
    <row r="74" spans="2:12" x14ac:dyDescent="0.25">
      <c r="B74" s="9" t="s">
        <v>70</v>
      </c>
      <c r="C74" s="9" t="s">
        <v>76</v>
      </c>
      <c r="D74" s="14">
        <v>136.74</v>
      </c>
      <c r="E74" s="14">
        <v>27.35</v>
      </c>
      <c r="F74" s="14">
        <v>164.09</v>
      </c>
      <c r="G74" s="5">
        <v>203148</v>
      </c>
      <c r="H74" s="11"/>
    </row>
    <row r="75" spans="2:12" x14ac:dyDescent="0.25">
      <c r="B75" s="9" t="s">
        <v>70</v>
      </c>
      <c r="C75" s="9" t="s">
        <v>77</v>
      </c>
      <c r="D75" s="14">
        <v>2.9</v>
      </c>
      <c r="E75" s="14">
        <v>0.57999999999999996</v>
      </c>
      <c r="F75" s="14">
        <v>3.48</v>
      </c>
      <c r="G75" s="5">
        <v>203148</v>
      </c>
      <c r="H75" s="11"/>
    </row>
    <row r="76" spans="2:12" x14ac:dyDescent="0.25">
      <c r="B76" s="9" t="s">
        <v>13</v>
      </c>
      <c r="C76" s="2" t="s">
        <v>14</v>
      </c>
      <c r="D76" s="12">
        <v>52.96</v>
      </c>
      <c r="E76" s="12">
        <v>10.59</v>
      </c>
      <c r="F76" s="12">
        <v>63.55</v>
      </c>
      <c r="G76" s="5" t="s">
        <v>8</v>
      </c>
      <c r="H76" s="11"/>
      <c r="J76" s="29"/>
      <c r="K76" s="29"/>
      <c r="L76" s="29"/>
    </row>
    <row r="77" spans="2:12" x14ac:dyDescent="0.25">
      <c r="B77" s="9" t="s">
        <v>13</v>
      </c>
      <c r="C77" s="2" t="s">
        <v>14</v>
      </c>
      <c r="D77" s="12">
        <v>20.27</v>
      </c>
      <c r="E77" s="12">
        <v>4.0599999999999996</v>
      </c>
      <c r="F77" s="12">
        <v>24.33</v>
      </c>
      <c r="G77" s="5" t="s">
        <v>8</v>
      </c>
      <c r="H77" s="11"/>
      <c r="J77" s="29"/>
      <c r="K77" s="29"/>
      <c r="L77" s="29"/>
    </row>
    <row r="78" spans="2:12" x14ac:dyDescent="0.25">
      <c r="D78" s="13">
        <f>SUM(D72:D77)</f>
        <v>923.12</v>
      </c>
      <c r="E78" s="13">
        <f>SUM(E72:E77)</f>
        <v>42.58</v>
      </c>
      <c r="F78" s="13">
        <f>SUM(F72:F77)</f>
        <v>965.7</v>
      </c>
    </row>
    <row r="79" spans="2:12" x14ac:dyDescent="0.25">
      <c r="B79" s="6" t="s">
        <v>78</v>
      </c>
      <c r="D79" s="14"/>
      <c r="E79" s="14"/>
      <c r="F79" s="14"/>
    </row>
    <row r="80" spans="2:12" x14ac:dyDescent="0.25">
      <c r="B80" s="9" t="s">
        <v>6</v>
      </c>
      <c r="C80" s="2" t="s">
        <v>7</v>
      </c>
      <c r="D80" s="14">
        <v>343.51</v>
      </c>
      <c r="E80" s="14"/>
      <c r="F80" s="14">
        <v>343.51</v>
      </c>
      <c r="G80" s="5" t="s">
        <v>8</v>
      </c>
    </row>
    <row r="81" spans="2:8" x14ac:dyDescent="0.25">
      <c r="B81" s="9" t="s">
        <v>6</v>
      </c>
      <c r="C81" s="2" t="s">
        <v>9</v>
      </c>
      <c r="D81" s="14">
        <v>154</v>
      </c>
      <c r="E81" s="14"/>
      <c r="F81" s="14">
        <v>154</v>
      </c>
      <c r="G81" s="5">
        <v>108581</v>
      </c>
    </row>
    <row r="82" spans="2:8" x14ac:dyDescent="0.25">
      <c r="B82" s="9" t="s">
        <v>6</v>
      </c>
      <c r="C82" s="2" t="s">
        <v>9</v>
      </c>
      <c r="D82" s="14">
        <v>54.25</v>
      </c>
      <c r="E82" s="14"/>
      <c r="F82" s="14">
        <v>54.25</v>
      </c>
      <c r="G82" s="5">
        <v>108581</v>
      </c>
    </row>
    <row r="83" spans="2:8" x14ac:dyDescent="0.25">
      <c r="B83" s="9" t="s">
        <v>17</v>
      </c>
      <c r="C83" s="2" t="s">
        <v>79</v>
      </c>
      <c r="D83" s="12">
        <v>19.77</v>
      </c>
      <c r="E83" s="12">
        <v>3.96</v>
      </c>
      <c r="F83" s="12">
        <v>23.73</v>
      </c>
      <c r="G83" s="5" t="s">
        <v>8</v>
      </c>
      <c r="H83" s="11"/>
    </row>
    <row r="84" spans="2:8" x14ac:dyDescent="0.25">
      <c r="B84" s="9" t="s">
        <v>80</v>
      </c>
      <c r="C84" s="2" t="s">
        <v>81</v>
      </c>
      <c r="D84" s="12">
        <v>318</v>
      </c>
      <c r="E84" s="12">
        <v>63.6</v>
      </c>
      <c r="F84" s="12">
        <v>381.6</v>
      </c>
      <c r="G84" s="5">
        <v>108591</v>
      </c>
    </row>
    <row r="85" spans="2:8" x14ac:dyDescent="0.25">
      <c r="B85" s="9" t="s">
        <v>64</v>
      </c>
      <c r="C85" s="2" t="s">
        <v>82</v>
      </c>
      <c r="D85" s="12">
        <v>350</v>
      </c>
      <c r="E85" s="12">
        <v>70</v>
      </c>
      <c r="F85" s="12">
        <v>420</v>
      </c>
      <c r="G85" s="5">
        <v>203153</v>
      </c>
      <c r="H85" s="11"/>
    </row>
    <row r="86" spans="2:8" x14ac:dyDescent="0.25">
      <c r="B86" s="25"/>
      <c r="C86" s="21"/>
      <c r="D86" s="13">
        <f>SUM(D80:D85)</f>
        <v>1239.53</v>
      </c>
      <c r="E86" s="13">
        <f>SUM(E80:E85)</f>
        <v>137.56</v>
      </c>
      <c r="F86" s="13">
        <f>SUM(F80:F85)</f>
        <v>1377.0900000000001</v>
      </c>
    </row>
    <row r="87" spans="2:8" x14ac:dyDescent="0.25">
      <c r="B87" s="30" t="s">
        <v>83</v>
      </c>
      <c r="C87" s="21"/>
      <c r="D87" s="26"/>
      <c r="E87" s="26"/>
      <c r="F87" s="26"/>
    </row>
    <row r="88" spans="2:8" x14ac:dyDescent="0.25">
      <c r="B88" s="25" t="s">
        <v>84</v>
      </c>
      <c r="C88" s="31" t="s">
        <v>85</v>
      </c>
      <c r="D88" s="26">
        <v>313.33</v>
      </c>
      <c r="E88" s="26">
        <v>62.67</v>
      </c>
      <c r="F88" s="26">
        <v>376</v>
      </c>
      <c r="G88" s="5">
        <v>203155</v>
      </c>
      <c r="H88" s="11"/>
    </row>
    <row r="89" spans="2:8" x14ac:dyDescent="0.25">
      <c r="B89" s="25"/>
      <c r="C89" s="21"/>
      <c r="D89" s="13">
        <f>SUM(D88:D88)</f>
        <v>313.33</v>
      </c>
      <c r="E89" s="13">
        <f>SUM(E88:E88)</f>
        <v>62.67</v>
      </c>
      <c r="F89" s="13">
        <f>SUM(F88:F88)</f>
        <v>376</v>
      </c>
    </row>
    <row r="90" spans="2:8" x14ac:dyDescent="0.25">
      <c r="B90" s="32" t="s">
        <v>86</v>
      </c>
      <c r="C90" s="21"/>
      <c r="D90" s="26"/>
      <c r="E90" s="26"/>
      <c r="F90" s="26"/>
    </row>
    <row r="91" spans="2:8" x14ac:dyDescent="0.25">
      <c r="B91" s="25"/>
      <c r="C91" s="31"/>
      <c r="D91" s="26"/>
      <c r="E91" s="26"/>
      <c r="F91" s="26"/>
    </row>
    <row r="92" spans="2:8" x14ac:dyDescent="0.25">
      <c r="B92" s="25"/>
      <c r="C92" s="21"/>
      <c r="D92" s="13">
        <f>SUM(D91:D91)</f>
        <v>0</v>
      </c>
      <c r="E92" s="13">
        <f>SUM(E91:E91)</f>
        <v>0</v>
      </c>
      <c r="F92" s="13">
        <f>SUM(F91:F91)</f>
        <v>0</v>
      </c>
    </row>
    <row r="93" spans="2:8" x14ac:dyDescent="0.25">
      <c r="B93" s="6" t="s">
        <v>87</v>
      </c>
      <c r="C93" s="22"/>
      <c r="D93" s="14"/>
      <c r="E93" s="14"/>
      <c r="F93" s="14"/>
    </row>
    <row r="94" spans="2:8" x14ac:dyDescent="0.25">
      <c r="B94" s="9" t="s">
        <v>25</v>
      </c>
      <c r="C94" s="21" t="s">
        <v>88</v>
      </c>
      <c r="D94" s="14">
        <v>100</v>
      </c>
      <c r="E94" s="14"/>
      <c r="F94" s="14">
        <v>100</v>
      </c>
      <c r="G94" s="5">
        <v>108584</v>
      </c>
    </row>
    <row r="95" spans="2:8" x14ac:dyDescent="0.25">
      <c r="B95" s="9" t="s">
        <v>89</v>
      </c>
      <c r="C95" s="2" t="s">
        <v>90</v>
      </c>
      <c r="D95" s="4">
        <v>200</v>
      </c>
      <c r="E95" s="33"/>
      <c r="F95" s="33">
        <v>200</v>
      </c>
      <c r="G95" s="5">
        <v>108592</v>
      </c>
    </row>
    <row r="96" spans="2:8" x14ac:dyDescent="0.25">
      <c r="B96" s="9"/>
      <c r="C96" s="21" t="s">
        <v>91</v>
      </c>
    </row>
    <row r="97" spans="1:8" x14ac:dyDescent="0.25">
      <c r="B97" s="6"/>
      <c r="C97" s="22"/>
      <c r="D97" s="13">
        <f>SUM(D94:D96)</f>
        <v>300</v>
      </c>
      <c r="E97" s="13">
        <f>SUM(E94:E96)</f>
        <v>0</v>
      </c>
      <c r="F97" s="13">
        <f>SUM(F94:F96)</f>
        <v>300</v>
      </c>
    </row>
    <row r="98" spans="1:8" ht="13.1" customHeight="1" x14ac:dyDescent="0.25">
      <c r="B98" s="34" t="s">
        <v>92</v>
      </c>
      <c r="C98" s="34"/>
      <c r="D98" s="14"/>
      <c r="E98" s="14"/>
      <c r="F98" s="14"/>
    </row>
    <row r="99" spans="1:8" ht="13.1" customHeight="1" x14ac:dyDescent="0.25">
      <c r="B99" s="35"/>
      <c r="C99" s="35"/>
      <c r="D99" s="14"/>
      <c r="E99" s="14"/>
      <c r="F99" s="14"/>
      <c r="H99" s="11"/>
    </row>
    <row r="100" spans="1:8" x14ac:dyDescent="0.25">
      <c r="D100" s="13">
        <f>SUM(D99:D99)</f>
        <v>0</v>
      </c>
      <c r="E100" s="13">
        <f>SUM(E99:E99)</f>
        <v>0</v>
      </c>
      <c r="F100" s="13">
        <f>SUM(F99:F99)</f>
        <v>0</v>
      </c>
    </row>
    <row r="101" spans="1:8" x14ac:dyDescent="0.25">
      <c r="B101" s="6" t="s">
        <v>93</v>
      </c>
      <c r="D101" s="26"/>
      <c r="E101" s="26"/>
      <c r="F101" s="26"/>
      <c r="H101" s="36"/>
    </row>
    <row r="102" spans="1:8" s="38" customFormat="1" x14ac:dyDescent="0.25">
      <c r="A102" s="37"/>
      <c r="B102" s="38" t="s">
        <v>94</v>
      </c>
      <c r="C102" s="39" t="s">
        <v>95</v>
      </c>
      <c r="D102" s="40">
        <v>13533.57</v>
      </c>
      <c r="E102" s="40"/>
      <c r="F102" s="40">
        <v>13533.57</v>
      </c>
      <c r="G102" s="41" t="s">
        <v>96</v>
      </c>
      <c r="H102" s="37"/>
    </row>
    <row r="103" spans="1:8" s="38" customFormat="1" x14ac:dyDescent="0.25">
      <c r="A103" s="37"/>
      <c r="B103" s="38" t="s">
        <v>97</v>
      </c>
      <c r="C103" s="39" t="s">
        <v>98</v>
      </c>
      <c r="D103" s="40">
        <v>3754.63</v>
      </c>
      <c r="E103" s="40"/>
      <c r="F103" s="40">
        <v>3754.63</v>
      </c>
      <c r="G103" s="41">
        <v>108593</v>
      </c>
      <c r="H103" s="37"/>
    </row>
    <row r="104" spans="1:8" s="38" customFormat="1" x14ac:dyDescent="0.25">
      <c r="A104" s="37"/>
      <c r="B104" s="38" t="s">
        <v>99</v>
      </c>
      <c r="C104" s="39" t="s">
        <v>100</v>
      </c>
      <c r="D104" s="40">
        <v>4483.67</v>
      </c>
      <c r="E104" s="40"/>
      <c r="F104" s="40">
        <v>4483.67</v>
      </c>
      <c r="G104" s="41">
        <v>108594</v>
      </c>
      <c r="H104" s="37"/>
    </row>
    <row r="105" spans="1:8" x14ac:dyDescent="0.25">
      <c r="D105" s="13">
        <f>SUM(D102:D104)</f>
        <v>21771.870000000003</v>
      </c>
      <c r="E105" s="13">
        <v>0</v>
      </c>
      <c r="F105" s="13">
        <f>SUM(F102:F104)</f>
        <v>21771.870000000003</v>
      </c>
    </row>
    <row r="106" spans="1:8" x14ac:dyDescent="0.25">
      <c r="D106" s="42"/>
      <c r="E106" s="42"/>
      <c r="F106" s="42"/>
    </row>
    <row r="107" spans="1:8" x14ac:dyDescent="0.25">
      <c r="C107" s="43" t="s">
        <v>101</v>
      </c>
      <c r="D107" s="13">
        <f>SUM(+D100+D14+D78+D38+D28+D49+D86+D59+D56+D52+D70+D105+D66+D189+D63+D89+D97)</f>
        <v>43192.170000000006</v>
      </c>
      <c r="E107" s="13">
        <f>SUM(+E100+E14+E78+E38+E28+E49+E86+E59+E56+E52+E70+E105+E66+E189+E63+E89+E97)</f>
        <v>1757.8899999999999</v>
      </c>
      <c r="F107" s="13">
        <f>SUM(+F100+F14+F78+F38+F28+F49+F86+F59+F56+F52+F70+F105+F189+F66+F63+F89+F92+F97)</f>
        <v>44950.060000000012</v>
      </c>
    </row>
    <row r="108" spans="1:8" x14ac:dyDescent="0.25">
      <c r="B108" s="44"/>
      <c r="C108" s="45"/>
      <c r="D108" s="26"/>
      <c r="E108" s="26"/>
      <c r="F108" s="26"/>
    </row>
    <row r="109" spans="1:8" x14ac:dyDescent="0.25">
      <c r="B109" s="44"/>
      <c r="C109" s="21"/>
      <c r="D109" s="29"/>
      <c r="E109" s="29"/>
      <c r="F109" s="29"/>
    </row>
    <row r="110" spans="1:8" x14ac:dyDescent="0.25">
      <c r="B110" s="44" t="s">
        <v>102</v>
      </c>
      <c r="C110" s="21" t="s">
        <v>103</v>
      </c>
      <c r="D110" s="29"/>
      <c r="E110" s="29">
        <v>1200</v>
      </c>
      <c r="F110" s="29" t="s">
        <v>104</v>
      </c>
      <c r="G110" s="5">
        <v>100169</v>
      </c>
    </row>
    <row r="111" spans="1:8" x14ac:dyDescent="0.25">
      <c r="B111" s="44" t="s">
        <v>105</v>
      </c>
      <c r="C111" s="2" t="s">
        <v>106</v>
      </c>
      <c r="E111" s="46">
        <v>495</v>
      </c>
      <c r="F111" s="47" t="s">
        <v>104</v>
      </c>
      <c r="G111" s="5">
        <v>100172</v>
      </c>
    </row>
    <row r="112" spans="1:8" x14ac:dyDescent="0.25">
      <c r="B112" s="44" t="s">
        <v>107</v>
      </c>
      <c r="C112" s="2" t="s">
        <v>108</v>
      </c>
      <c r="E112" s="46">
        <v>375</v>
      </c>
      <c r="F112" s="47" t="s">
        <v>104</v>
      </c>
      <c r="G112" s="5">
        <v>100170</v>
      </c>
    </row>
    <row r="113" spans="2:7" x14ac:dyDescent="0.25">
      <c r="B113" s="44" t="s">
        <v>109</v>
      </c>
      <c r="C113" s="2" t="s">
        <v>110</v>
      </c>
      <c r="E113" s="46">
        <v>250</v>
      </c>
      <c r="F113" s="47" t="s">
        <v>104</v>
      </c>
      <c r="G113" s="5">
        <v>100171</v>
      </c>
    </row>
    <row r="114" spans="2:7" x14ac:dyDescent="0.25">
      <c r="B114" s="44" t="s">
        <v>111</v>
      </c>
      <c r="C114" s="2" t="s">
        <v>112</v>
      </c>
      <c r="E114" s="46">
        <v>150</v>
      </c>
      <c r="F114" s="47" t="s">
        <v>104</v>
      </c>
      <c r="G114" s="5">
        <v>100173</v>
      </c>
    </row>
    <row r="115" spans="2:7" x14ac:dyDescent="0.25">
      <c r="B115" s="44"/>
      <c r="E115" s="17"/>
      <c r="F115" s="47"/>
    </row>
    <row r="116" spans="2:7" x14ac:dyDescent="0.25">
      <c r="B116" s="9"/>
      <c r="D116" s="15"/>
    </row>
  </sheetData>
  <mergeCells count="2">
    <mergeCell ref="B1:G1"/>
    <mergeCell ref="B57:C5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B10" sqref="B10"/>
    </sheetView>
  </sheetViews>
  <sheetFormatPr defaultRowHeight="14.4" x14ac:dyDescent="0.3"/>
  <cols>
    <col min="1" max="1" width="30.09765625" customWidth="1"/>
    <col min="2" max="2" width="38.59765625" customWidth="1"/>
    <col min="3" max="3" width="10.3984375" bestFit="1" customWidth="1"/>
    <col min="4" max="4" width="11.69921875" customWidth="1"/>
    <col min="5" max="5" width="13.8984375" customWidth="1"/>
    <col min="6" max="6" width="10.296875" style="60" customWidth="1"/>
    <col min="256" max="256" width="3.8984375" bestFit="1" customWidth="1"/>
    <col min="257" max="257" width="30.09765625" customWidth="1"/>
    <col min="258" max="258" width="38.59765625" customWidth="1"/>
    <col min="259" max="259" width="10.3984375" bestFit="1" customWidth="1"/>
    <col min="260" max="260" width="11.69921875" customWidth="1"/>
    <col min="261" max="261" width="13.8984375" customWidth="1"/>
    <col min="262" max="262" width="10.296875" customWidth="1"/>
    <col min="512" max="512" width="3.8984375" bestFit="1" customWidth="1"/>
    <col min="513" max="513" width="30.09765625" customWidth="1"/>
    <col min="514" max="514" width="38.59765625" customWidth="1"/>
    <col min="515" max="515" width="10.3984375" bestFit="1" customWidth="1"/>
    <col min="516" max="516" width="11.69921875" customWidth="1"/>
    <col min="517" max="517" width="13.8984375" customWidth="1"/>
    <col min="518" max="518" width="10.296875" customWidth="1"/>
    <col min="768" max="768" width="3.8984375" bestFit="1" customWidth="1"/>
    <col min="769" max="769" width="30.09765625" customWidth="1"/>
    <col min="770" max="770" width="38.59765625" customWidth="1"/>
    <col min="771" max="771" width="10.3984375" bestFit="1" customWidth="1"/>
    <col min="772" max="772" width="11.69921875" customWidth="1"/>
    <col min="773" max="773" width="13.8984375" customWidth="1"/>
    <col min="774" max="774" width="10.296875" customWidth="1"/>
    <col min="1024" max="1024" width="3.8984375" bestFit="1" customWidth="1"/>
    <col min="1025" max="1025" width="30.09765625" customWidth="1"/>
    <col min="1026" max="1026" width="38.59765625" customWidth="1"/>
    <col min="1027" max="1027" width="10.3984375" bestFit="1" customWidth="1"/>
    <col min="1028" max="1028" width="11.69921875" customWidth="1"/>
    <col min="1029" max="1029" width="13.8984375" customWidth="1"/>
    <col min="1030" max="1030" width="10.296875" customWidth="1"/>
    <col min="1280" max="1280" width="3.8984375" bestFit="1" customWidth="1"/>
    <col min="1281" max="1281" width="30.09765625" customWidth="1"/>
    <col min="1282" max="1282" width="38.59765625" customWidth="1"/>
    <col min="1283" max="1283" width="10.3984375" bestFit="1" customWidth="1"/>
    <col min="1284" max="1284" width="11.69921875" customWidth="1"/>
    <col min="1285" max="1285" width="13.8984375" customWidth="1"/>
    <col min="1286" max="1286" width="10.296875" customWidth="1"/>
    <col min="1536" max="1536" width="3.8984375" bestFit="1" customWidth="1"/>
    <col min="1537" max="1537" width="30.09765625" customWidth="1"/>
    <col min="1538" max="1538" width="38.59765625" customWidth="1"/>
    <col min="1539" max="1539" width="10.3984375" bestFit="1" customWidth="1"/>
    <col min="1540" max="1540" width="11.69921875" customWidth="1"/>
    <col min="1541" max="1541" width="13.8984375" customWidth="1"/>
    <col min="1542" max="1542" width="10.296875" customWidth="1"/>
    <col min="1792" max="1792" width="3.8984375" bestFit="1" customWidth="1"/>
    <col min="1793" max="1793" width="30.09765625" customWidth="1"/>
    <col min="1794" max="1794" width="38.59765625" customWidth="1"/>
    <col min="1795" max="1795" width="10.3984375" bestFit="1" customWidth="1"/>
    <col min="1796" max="1796" width="11.69921875" customWidth="1"/>
    <col min="1797" max="1797" width="13.8984375" customWidth="1"/>
    <col min="1798" max="1798" width="10.296875" customWidth="1"/>
    <col min="2048" max="2048" width="3.8984375" bestFit="1" customWidth="1"/>
    <col min="2049" max="2049" width="30.09765625" customWidth="1"/>
    <col min="2050" max="2050" width="38.59765625" customWidth="1"/>
    <col min="2051" max="2051" width="10.3984375" bestFit="1" customWidth="1"/>
    <col min="2052" max="2052" width="11.69921875" customWidth="1"/>
    <col min="2053" max="2053" width="13.8984375" customWidth="1"/>
    <col min="2054" max="2054" width="10.296875" customWidth="1"/>
    <col min="2304" max="2304" width="3.8984375" bestFit="1" customWidth="1"/>
    <col min="2305" max="2305" width="30.09765625" customWidth="1"/>
    <col min="2306" max="2306" width="38.59765625" customWidth="1"/>
    <col min="2307" max="2307" width="10.3984375" bestFit="1" customWidth="1"/>
    <col min="2308" max="2308" width="11.69921875" customWidth="1"/>
    <col min="2309" max="2309" width="13.8984375" customWidth="1"/>
    <col min="2310" max="2310" width="10.296875" customWidth="1"/>
    <col min="2560" max="2560" width="3.8984375" bestFit="1" customWidth="1"/>
    <col min="2561" max="2561" width="30.09765625" customWidth="1"/>
    <col min="2562" max="2562" width="38.59765625" customWidth="1"/>
    <col min="2563" max="2563" width="10.3984375" bestFit="1" customWidth="1"/>
    <col min="2564" max="2564" width="11.69921875" customWidth="1"/>
    <col min="2565" max="2565" width="13.8984375" customWidth="1"/>
    <col min="2566" max="2566" width="10.296875" customWidth="1"/>
    <col min="2816" max="2816" width="3.8984375" bestFit="1" customWidth="1"/>
    <col min="2817" max="2817" width="30.09765625" customWidth="1"/>
    <col min="2818" max="2818" width="38.59765625" customWidth="1"/>
    <col min="2819" max="2819" width="10.3984375" bestFit="1" customWidth="1"/>
    <col min="2820" max="2820" width="11.69921875" customWidth="1"/>
    <col min="2821" max="2821" width="13.8984375" customWidth="1"/>
    <col min="2822" max="2822" width="10.296875" customWidth="1"/>
    <col min="3072" max="3072" width="3.8984375" bestFit="1" customWidth="1"/>
    <col min="3073" max="3073" width="30.09765625" customWidth="1"/>
    <col min="3074" max="3074" width="38.59765625" customWidth="1"/>
    <col min="3075" max="3075" width="10.3984375" bestFit="1" customWidth="1"/>
    <col min="3076" max="3076" width="11.69921875" customWidth="1"/>
    <col min="3077" max="3077" width="13.8984375" customWidth="1"/>
    <col min="3078" max="3078" width="10.296875" customWidth="1"/>
    <col min="3328" max="3328" width="3.8984375" bestFit="1" customWidth="1"/>
    <col min="3329" max="3329" width="30.09765625" customWidth="1"/>
    <col min="3330" max="3330" width="38.59765625" customWidth="1"/>
    <col min="3331" max="3331" width="10.3984375" bestFit="1" customWidth="1"/>
    <col min="3332" max="3332" width="11.69921875" customWidth="1"/>
    <col min="3333" max="3333" width="13.8984375" customWidth="1"/>
    <col min="3334" max="3334" width="10.296875" customWidth="1"/>
    <col min="3584" max="3584" width="3.8984375" bestFit="1" customWidth="1"/>
    <col min="3585" max="3585" width="30.09765625" customWidth="1"/>
    <col min="3586" max="3586" width="38.59765625" customWidth="1"/>
    <col min="3587" max="3587" width="10.3984375" bestFit="1" customWidth="1"/>
    <col min="3588" max="3588" width="11.69921875" customWidth="1"/>
    <col min="3589" max="3589" width="13.8984375" customWidth="1"/>
    <col min="3590" max="3590" width="10.296875" customWidth="1"/>
    <col min="3840" max="3840" width="3.8984375" bestFit="1" customWidth="1"/>
    <col min="3841" max="3841" width="30.09765625" customWidth="1"/>
    <col min="3842" max="3842" width="38.59765625" customWidth="1"/>
    <col min="3843" max="3843" width="10.3984375" bestFit="1" customWidth="1"/>
    <col min="3844" max="3844" width="11.69921875" customWidth="1"/>
    <col min="3845" max="3845" width="13.8984375" customWidth="1"/>
    <col min="3846" max="3846" width="10.296875" customWidth="1"/>
    <col min="4096" max="4096" width="3.8984375" bestFit="1" customWidth="1"/>
    <col min="4097" max="4097" width="30.09765625" customWidth="1"/>
    <col min="4098" max="4098" width="38.59765625" customWidth="1"/>
    <col min="4099" max="4099" width="10.3984375" bestFit="1" customWidth="1"/>
    <col min="4100" max="4100" width="11.69921875" customWidth="1"/>
    <col min="4101" max="4101" width="13.8984375" customWidth="1"/>
    <col min="4102" max="4102" width="10.296875" customWidth="1"/>
    <col min="4352" max="4352" width="3.8984375" bestFit="1" customWidth="1"/>
    <col min="4353" max="4353" width="30.09765625" customWidth="1"/>
    <col min="4354" max="4354" width="38.59765625" customWidth="1"/>
    <col min="4355" max="4355" width="10.3984375" bestFit="1" customWidth="1"/>
    <col min="4356" max="4356" width="11.69921875" customWidth="1"/>
    <col min="4357" max="4357" width="13.8984375" customWidth="1"/>
    <col min="4358" max="4358" width="10.296875" customWidth="1"/>
    <col min="4608" max="4608" width="3.8984375" bestFit="1" customWidth="1"/>
    <col min="4609" max="4609" width="30.09765625" customWidth="1"/>
    <col min="4610" max="4610" width="38.59765625" customWidth="1"/>
    <col min="4611" max="4611" width="10.3984375" bestFit="1" customWidth="1"/>
    <col min="4612" max="4612" width="11.69921875" customWidth="1"/>
    <col min="4613" max="4613" width="13.8984375" customWidth="1"/>
    <col min="4614" max="4614" width="10.296875" customWidth="1"/>
    <col min="4864" max="4864" width="3.8984375" bestFit="1" customWidth="1"/>
    <col min="4865" max="4865" width="30.09765625" customWidth="1"/>
    <col min="4866" max="4866" width="38.59765625" customWidth="1"/>
    <col min="4867" max="4867" width="10.3984375" bestFit="1" customWidth="1"/>
    <col min="4868" max="4868" width="11.69921875" customWidth="1"/>
    <col min="4869" max="4869" width="13.8984375" customWidth="1"/>
    <col min="4870" max="4870" width="10.296875" customWidth="1"/>
    <col min="5120" max="5120" width="3.8984375" bestFit="1" customWidth="1"/>
    <col min="5121" max="5121" width="30.09765625" customWidth="1"/>
    <col min="5122" max="5122" width="38.59765625" customWidth="1"/>
    <col min="5123" max="5123" width="10.3984375" bestFit="1" customWidth="1"/>
    <col min="5124" max="5124" width="11.69921875" customWidth="1"/>
    <col min="5125" max="5125" width="13.8984375" customWidth="1"/>
    <col min="5126" max="5126" width="10.296875" customWidth="1"/>
    <col min="5376" max="5376" width="3.8984375" bestFit="1" customWidth="1"/>
    <col min="5377" max="5377" width="30.09765625" customWidth="1"/>
    <col min="5378" max="5378" width="38.59765625" customWidth="1"/>
    <col min="5379" max="5379" width="10.3984375" bestFit="1" customWidth="1"/>
    <col min="5380" max="5380" width="11.69921875" customWidth="1"/>
    <col min="5381" max="5381" width="13.8984375" customWidth="1"/>
    <col min="5382" max="5382" width="10.296875" customWidth="1"/>
    <col min="5632" max="5632" width="3.8984375" bestFit="1" customWidth="1"/>
    <col min="5633" max="5633" width="30.09765625" customWidth="1"/>
    <col min="5634" max="5634" width="38.59765625" customWidth="1"/>
    <col min="5635" max="5635" width="10.3984375" bestFit="1" customWidth="1"/>
    <col min="5636" max="5636" width="11.69921875" customWidth="1"/>
    <col min="5637" max="5637" width="13.8984375" customWidth="1"/>
    <col min="5638" max="5638" width="10.296875" customWidth="1"/>
    <col min="5888" max="5888" width="3.8984375" bestFit="1" customWidth="1"/>
    <col min="5889" max="5889" width="30.09765625" customWidth="1"/>
    <col min="5890" max="5890" width="38.59765625" customWidth="1"/>
    <col min="5891" max="5891" width="10.3984375" bestFit="1" customWidth="1"/>
    <col min="5892" max="5892" width="11.69921875" customWidth="1"/>
    <col min="5893" max="5893" width="13.8984375" customWidth="1"/>
    <col min="5894" max="5894" width="10.296875" customWidth="1"/>
    <col min="6144" max="6144" width="3.8984375" bestFit="1" customWidth="1"/>
    <col min="6145" max="6145" width="30.09765625" customWidth="1"/>
    <col min="6146" max="6146" width="38.59765625" customWidth="1"/>
    <col min="6147" max="6147" width="10.3984375" bestFit="1" customWidth="1"/>
    <col min="6148" max="6148" width="11.69921875" customWidth="1"/>
    <col min="6149" max="6149" width="13.8984375" customWidth="1"/>
    <col min="6150" max="6150" width="10.296875" customWidth="1"/>
    <col min="6400" max="6400" width="3.8984375" bestFit="1" customWidth="1"/>
    <col min="6401" max="6401" width="30.09765625" customWidth="1"/>
    <col min="6402" max="6402" width="38.59765625" customWidth="1"/>
    <col min="6403" max="6403" width="10.3984375" bestFit="1" customWidth="1"/>
    <col min="6404" max="6404" width="11.69921875" customWidth="1"/>
    <col min="6405" max="6405" width="13.8984375" customWidth="1"/>
    <col min="6406" max="6406" width="10.296875" customWidth="1"/>
    <col min="6656" max="6656" width="3.8984375" bestFit="1" customWidth="1"/>
    <col min="6657" max="6657" width="30.09765625" customWidth="1"/>
    <col min="6658" max="6658" width="38.59765625" customWidth="1"/>
    <col min="6659" max="6659" width="10.3984375" bestFit="1" customWidth="1"/>
    <col min="6660" max="6660" width="11.69921875" customWidth="1"/>
    <col min="6661" max="6661" width="13.8984375" customWidth="1"/>
    <col min="6662" max="6662" width="10.296875" customWidth="1"/>
    <col min="6912" max="6912" width="3.8984375" bestFit="1" customWidth="1"/>
    <col min="6913" max="6913" width="30.09765625" customWidth="1"/>
    <col min="6914" max="6914" width="38.59765625" customWidth="1"/>
    <col min="6915" max="6915" width="10.3984375" bestFit="1" customWidth="1"/>
    <col min="6916" max="6916" width="11.69921875" customWidth="1"/>
    <col min="6917" max="6917" width="13.8984375" customWidth="1"/>
    <col min="6918" max="6918" width="10.296875" customWidth="1"/>
    <col min="7168" max="7168" width="3.8984375" bestFit="1" customWidth="1"/>
    <col min="7169" max="7169" width="30.09765625" customWidth="1"/>
    <col min="7170" max="7170" width="38.59765625" customWidth="1"/>
    <col min="7171" max="7171" width="10.3984375" bestFit="1" customWidth="1"/>
    <col min="7172" max="7172" width="11.69921875" customWidth="1"/>
    <col min="7173" max="7173" width="13.8984375" customWidth="1"/>
    <col min="7174" max="7174" width="10.296875" customWidth="1"/>
    <col min="7424" max="7424" width="3.8984375" bestFit="1" customWidth="1"/>
    <col min="7425" max="7425" width="30.09765625" customWidth="1"/>
    <col min="7426" max="7426" width="38.59765625" customWidth="1"/>
    <col min="7427" max="7427" width="10.3984375" bestFit="1" customWidth="1"/>
    <col min="7428" max="7428" width="11.69921875" customWidth="1"/>
    <col min="7429" max="7429" width="13.8984375" customWidth="1"/>
    <col min="7430" max="7430" width="10.296875" customWidth="1"/>
    <col min="7680" max="7680" width="3.8984375" bestFit="1" customWidth="1"/>
    <col min="7681" max="7681" width="30.09765625" customWidth="1"/>
    <col min="7682" max="7682" width="38.59765625" customWidth="1"/>
    <col min="7683" max="7683" width="10.3984375" bestFit="1" customWidth="1"/>
    <col min="7684" max="7684" width="11.69921875" customWidth="1"/>
    <col min="7685" max="7685" width="13.8984375" customWidth="1"/>
    <col min="7686" max="7686" width="10.296875" customWidth="1"/>
    <col min="7936" max="7936" width="3.8984375" bestFit="1" customWidth="1"/>
    <col min="7937" max="7937" width="30.09765625" customWidth="1"/>
    <col min="7938" max="7938" width="38.59765625" customWidth="1"/>
    <col min="7939" max="7939" width="10.3984375" bestFit="1" customWidth="1"/>
    <col min="7940" max="7940" width="11.69921875" customWidth="1"/>
    <col min="7941" max="7941" width="13.8984375" customWidth="1"/>
    <col min="7942" max="7942" width="10.296875" customWidth="1"/>
    <col min="8192" max="8192" width="3.8984375" bestFit="1" customWidth="1"/>
    <col min="8193" max="8193" width="30.09765625" customWidth="1"/>
    <col min="8194" max="8194" width="38.59765625" customWidth="1"/>
    <col min="8195" max="8195" width="10.3984375" bestFit="1" customWidth="1"/>
    <col min="8196" max="8196" width="11.69921875" customWidth="1"/>
    <col min="8197" max="8197" width="13.8984375" customWidth="1"/>
    <col min="8198" max="8198" width="10.296875" customWidth="1"/>
    <col min="8448" max="8448" width="3.8984375" bestFit="1" customWidth="1"/>
    <col min="8449" max="8449" width="30.09765625" customWidth="1"/>
    <col min="8450" max="8450" width="38.59765625" customWidth="1"/>
    <col min="8451" max="8451" width="10.3984375" bestFit="1" customWidth="1"/>
    <col min="8452" max="8452" width="11.69921875" customWidth="1"/>
    <col min="8453" max="8453" width="13.8984375" customWidth="1"/>
    <col min="8454" max="8454" width="10.296875" customWidth="1"/>
    <col min="8704" max="8704" width="3.8984375" bestFit="1" customWidth="1"/>
    <col min="8705" max="8705" width="30.09765625" customWidth="1"/>
    <col min="8706" max="8706" width="38.59765625" customWidth="1"/>
    <col min="8707" max="8707" width="10.3984375" bestFit="1" customWidth="1"/>
    <col min="8708" max="8708" width="11.69921875" customWidth="1"/>
    <col min="8709" max="8709" width="13.8984375" customWidth="1"/>
    <col min="8710" max="8710" width="10.296875" customWidth="1"/>
    <col min="8960" max="8960" width="3.8984375" bestFit="1" customWidth="1"/>
    <col min="8961" max="8961" width="30.09765625" customWidth="1"/>
    <col min="8962" max="8962" width="38.59765625" customWidth="1"/>
    <col min="8963" max="8963" width="10.3984375" bestFit="1" customWidth="1"/>
    <col min="8964" max="8964" width="11.69921875" customWidth="1"/>
    <col min="8965" max="8965" width="13.8984375" customWidth="1"/>
    <col min="8966" max="8966" width="10.296875" customWidth="1"/>
    <col min="9216" max="9216" width="3.8984375" bestFit="1" customWidth="1"/>
    <col min="9217" max="9217" width="30.09765625" customWidth="1"/>
    <col min="9218" max="9218" width="38.59765625" customWidth="1"/>
    <col min="9219" max="9219" width="10.3984375" bestFit="1" customWidth="1"/>
    <col min="9220" max="9220" width="11.69921875" customWidth="1"/>
    <col min="9221" max="9221" width="13.8984375" customWidth="1"/>
    <col min="9222" max="9222" width="10.296875" customWidth="1"/>
    <col min="9472" max="9472" width="3.8984375" bestFit="1" customWidth="1"/>
    <col min="9473" max="9473" width="30.09765625" customWidth="1"/>
    <col min="9474" max="9474" width="38.59765625" customWidth="1"/>
    <col min="9475" max="9475" width="10.3984375" bestFit="1" customWidth="1"/>
    <col min="9476" max="9476" width="11.69921875" customWidth="1"/>
    <col min="9477" max="9477" width="13.8984375" customWidth="1"/>
    <col min="9478" max="9478" width="10.296875" customWidth="1"/>
    <col min="9728" max="9728" width="3.8984375" bestFit="1" customWidth="1"/>
    <col min="9729" max="9729" width="30.09765625" customWidth="1"/>
    <col min="9730" max="9730" width="38.59765625" customWidth="1"/>
    <col min="9731" max="9731" width="10.3984375" bestFit="1" customWidth="1"/>
    <col min="9732" max="9732" width="11.69921875" customWidth="1"/>
    <col min="9733" max="9733" width="13.8984375" customWidth="1"/>
    <col min="9734" max="9734" width="10.296875" customWidth="1"/>
    <col min="9984" max="9984" width="3.8984375" bestFit="1" customWidth="1"/>
    <col min="9985" max="9985" width="30.09765625" customWidth="1"/>
    <col min="9986" max="9986" width="38.59765625" customWidth="1"/>
    <col min="9987" max="9987" width="10.3984375" bestFit="1" customWidth="1"/>
    <col min="9988" max="9988" width="11.69921875" customWidth="1"/>
    <col min="9989" max="9989" width="13.8984375" customWidth="1"/>
    <col min="9990" max="9990" width="10.296875" customWidth="1"/>
    <col min="10240" max="10240" width="3.8984375" bestFit="1" customWidth="1"/>
    <col min="10241" max="10241" width="30.09765625" customWidth="1"/>
    <col min="10242" max="10242" width="38.59765625" customWidth="1"/>
    <col min="10243" max="10243" width="10.3984375" bestFit="1" customWidth="1"/>
    <col min="10244" max="10244" width="11.69921875" customWidth="1"/>
    <col min="10245" max="10245" width="13.8984375" customWidth="1"/>
    <col min="10246" max="10246" width="10.296875" customWidth="1"/>
    <col min="10496" max="10496" width="3.8984375" bestFit="1" customWidth="1"/>
    <col min="10497" max="10497" width="30.09765625" customWidth="1"/>
    <col min="10498" max="10498" width="38.59765625" customWidth="1"/>
    <col min="10499" max="10499" width="10.3984375" bestFit="1" customWidth="1"/>
    <col min="10500" max="10500" width="11.69921875" customWidth="1"/>
    <col min="10501" max="10501" width="13.8984375" customWidth="1"/>
    <col min="10502" max="10502" width="10.296875" customWidth="1"/>
    <col min="10752" max="10752" width="3.8984375" bestFit="1" customWidth="1"/>
    <col min="10753" max="10753" width="30.09765625" customWidth="1"/>
    <col min="10754" max="10754" width="38.59765625" customWidth="1"/>
    <col min="10755" max="10755" width="10.3984375" bestFit="1" customWidth="1"/>
    <col min="10756" max="10756" width="11.69921875" customWidth="1"/>
    <col min="10757" max="10757" width="13.8984375" customWidth="1"/>
    <col min="10758" max="10758" width="10.296875" customWidth="1"/>
    <col min="11008" max="11008" width="3.8984375" bestFit="1" customWidth="1"/>
    <col min="11009" max="11009" width="30.09765625" customWidth="1"/>
    <col min="11010" max="11010" width="38.59765625" customWidth="1"/>
    <col min="11011" max="11011" width="10.3984375" bestFit="1" customWidth="1"/>
    <col min="11012" max="11012" width="11.69921875" customWidth="1"/>
    <col min="11013" max="11013" width="13.8984375" customWidth="1"/>
    <col min="11014" max="11014" width="10.296875" customWidth="1"/>
    <col min="11264" max="11264" width="3.8984375" bestFit="1" customWidth="1"/>
    <col min="11265" max="11265" width="30.09765625" customWidth="1"/>
    <col min="11266" max="11266" width="38.59765625" customWidth="1"/>
    <col min="11267" max="11267" width="10.3984375" bestFit="1" customWidth="1"/>
    <col min="11268" max="11268" width="11.69921875" customWidth="1"/>
    <col min="11269" max="11269" width="13.8984375" customWidth="1"/>
    <col min="11270" max="11270" width="10.296875" customWidth="1"/>
    <col min="11520" max="11520" width="3.8984375" bestFit="1" customWidth="1"/>
    <col min="11521" max="11521" width="30.09765625" customWidth="1"/>
    <col min="11522" max="11522" width="38.59765625" customWidth="1"/>
    <col min="11523" max="11523" width="10.3984375" bestFit="1" customWidth="1"/>
    <col min="11524" max="11524" width="11.69921875" customWidth="1"/>
    <col min="11525" max="11525" width="13.8984375" customWidth="1"/>
    <col min="11526" max="11526" width="10.296875" customWidth="1"/>
    <col min="11776" max="11776" width="3.8984375" bestFit="1" customWidth="1"/>
    <col min="11777" max="11777" width="30.09765625" customWidth="1"/>
    <col min="11778" max="11778" width="38.59765625" customWidth="1"/>
    <col min="11779" max="11779" width="10.3984375" bestFit="1" customWidth="1"/>
    <col min="11780" max="11780" width="11.69921875" customWidth="1"/>
    <col min="11781" max="11781" width="13.8984375" customWidth="1"/>
    <col min="11782" max="11782" width="10.296875" customWidth="1"/>
    <col min="12032" max="12032" width="3.8984375" bestFit="1" customWidth="1"/>
    <col min="12033" max="12033" width="30.09765625" customWidth="1"/>
    <col min="12034" max="12034" width="38.59765625" customWidth="1"/>
    <col min="12035" max="12035" width="10.3984375" bestFit="1" customWidth="1"/>
    <col min="12036" max="12036" width="11.69921875" customWidth="1"/>
    <col min="12037" max="12037" width="13.8984375" customWidth="1"/>
    <col min="12038" max="12038" width="10.296875" customWidth="1"/>
    <col min="12288" max="12288" width="3.8984375" bestFit="1" customWidth="1"/>
    <col min="12289" max="12289" width="30.09765625" customWidth="1"/>
    <col min="12290" max="12290" width="38.59765625" customWidth="1"/>
    <col min="12291" max="12291" width="10.3984375" bestFit="1" customWidth="1"/>
    <col min="12292" max="12292" width="11.69921875" customWidth="1"/>
    <col min="12293" max="12293" width="13.8984375" customWidth="1"/>
    <col min="12294" max="12294" width="10.296875" customWidth="1"/>
    <col min="12544" max="12544" width="3.8984375" bestFit="1" customWidth="1"/>
    <col min="12545" max="12545" width="30.09765625" customWidth="1"/>
    <col min="12546" max="12546" width="38.59765625" customWidth="1"/>
    <col min="12547" max="12547" width="10.3984375" bestFit="1" customWidth="1"/>
    <col min="12548" max="12548" width="11.69921875" customWidth="1"/>
    <col min="12549" max="12549" width="13.8984375" customWidth="1"/>
    <col min="12550" max="12550" width="10.296875" customWidth="1"/>
    <col min="12800" max="12800" width="3.8984375" bestFit="1" customWidth="1"/>
    <col min="12801" max="12801" width="30.09765625" customWidth="1"/>
    <col min="12802" max="12802" width="38.59765625" customWidth="1"/>
    <col min="12803" max="12803" width="10.3984375" bestFit="1" customWidth="1"/>
    <col min="12804" max="12804" width="11.69921875" customWidth="1"/>
    <col min="12805" max="12805" width="13.8984375" customWidth="1"/>
    <col min="12806" max="12806" width="10.296875" customWidth="1"/>
    <col min="13056" max="13056" width="3.8984375" bestFit="1" customWidth="1"/>
    <col min="13057" max="13057" width="30.09765625" customWidth="1"/>
    <col min="13058" max="13058" width="38.59765625" customWidth="1"/>
    <col min="13059" max="13059" width="10.3984375" bestFit="1" customWidth="1"/>
    <col min="13060" max="13060" width="11.69921875" customWidth="1"/>
    <col min="13061" max="13061" width="13.8984375" customWidth="1"/>
    <col min="13062" max="13062" width="10.296875" customWidth="1"/>
    <col min="13312" max="13312" width="3.8984375" bestFit="1" customWidth="1"/>
    <col min="13313" max="13313" width="30.09765625" customWidth="1"/>
    <col min="13314" max="13314" width="38.59765625" customWidth="1"/>
    <col min="13315" max="13315" width="10.3984375" bestFit="1" customWidth="1"/>
    <col min="13316" max="13316" width="11.69921875" customWidth="1"/>
    <col min="13317" max="13317" width="13.8984375" customWidth="1"/>
    <col min="13318" max="13318" width="10.296875" customWidth="1"/>
    <col min="13568" max="13568" width="3.8984375" bestFit="1" customWidth="1"/>
    <col min="13569" max="13569" width="30.09765625" customWidth="1"/>
    <col min="13570" max="13570" width="38.59765625" customWidth="1"/>
    <col min="13571" max="13571" width="10.3984375" bestFit="1" customWidth="1"/>
    <col min="13572" max="13572" width="11.69921875" customWidth="1"/>
    <col min="13573" max="13573" width="13.8984375" customWidth="1"/>
    <col min="13574" max="13574" width="10.296875" customWidth="1"/>
    <col min="13824" max="13824" width="3.8984375" bestFit="1" customWidth="1"/>
    <col min="13825" max="13825" width="30.09765625" customWidth="1"/>
    <col min="13826" max="13826" width="38.59765625" customWidth="1"/>
    <col min="13827" max="13827" width="10.3984375" bestFit="1" customWidth="1"/>
    <col min="13828" max="13828" width="11.69921875" customWidth="1"/>
    <col min="13829" max="13829" width="13.8984375" customWidth="1"/>
    <col min="13830" max="13830" width="10.296875" customWidth="1"/>
    <col min="14080" max="14080" width="3.8984375" bestFit="1" customWidth="1"/>
    <col min="14081" max="14081" width="30.09765625" customWidth="1"/>
    <col min="14082" max="14082" width="38.59765625" customWidth="1"/>
    <col min="14083" max="14083" width="10.3984375" bestFit="1" customWidth="1"/>
    <col min="14084" max="14084" width="11.69921875" customWidth="1"/>
    <col min="14085" max="14085" width="13.8984375" customWidth="1"/>
    <col min="14086" max="14086" width="10.296875" customWidth="1"/>
    <col min="14336" max="14336" width="3.8984375" bestFit="1" customWidth="1"/>
    <col min="14337" max="14337" width="30.09765625" customWidth="1"/>
    <col min="14338" max="14338" width="38.59765625" customWidth="1"/>
    <col min="14339" max="14339" width="10.3984375" bestFit="1" customWidth="1"/>
    <col min="14340" max="14340" width="11.69921875" customWidth="1"/>
    <col min="14341" max="14341" width="13.8984375" customWidth="1"/>
    <col min="14342" max="14342" width="10.296875" customWidth="1"/>
    <col min="14592" max="14592" width="3.8984375" bestFit="1" customWidth="1"/>
    <col min="14593" max="14593" width="30.09765625" customWidth="1"/>
    <col min="14594" max="14594" width="38.59765625" customWidth="1"/>
    <col min="14595" max="14595" width="10.3984375" bestFit="1" customWidth="1"/>
    <col min="14596" max="14596" width="11.69921875" customWidth="1"/>
    <col min="14597" max="14597" width="13.8984375" customWidth="1"/>
    <col min="14598" max="14598" width="10.296875" customWidth="1"/>
    <col min="14848" max="14848" width="3.8984375" bestFit="1" customWidth="1"/>
    <col min="14849" max="14849" width="30.09765625" customWidth="1"/>
    <col min="14850" max="14850" width="38.59765625" customWidth="1"/>
    <col min="14851" max="14851" width="10.3984375" bestFit="1" customWidth="1"/>
    <col min="14852" max="14852" width="11.69921875" customWidth="1"/>
    <col min="14853" max="14853" width="13.8984375" customWidth="1"/>
    <col min="14854" max="14854" width="10.296875" customWidth="1"/>
    <col min="15104" max="15104" width="3.8984375" bestFit="1" customWidth="1"/>
    <col min="15105" max="15105" width="30.09765625" customWidth="1"/>
    <col min="15106" max="15106" width="38.59765625" customWidth="1"/>
    <col min="15107" max="15107" width="10.3984375" bestFit="1" customWidth="1"/>
    <col min="15108" max="15108" width="11.69921875" customWidth="1"/>
    <col min="15109" max="15109" width="13.8984375" customWidth="1"/>
    <col min="15110" max="15110" width="10.296875" customWidth="1"/>
    <col min="15360" max="15360" width="3.8984375" bestFit="1" customWidth="1"/>
    <col min="15361" max="15361" width="30.09765625" customWidth="1"/>
    <col min="15362" max="15362" width="38.59765625" customWidth="1"/>
    <col min="15363" max="15363" width="10.3984375" bestFit="1" customWidth="1"/>
    <col min="15364" max="15364" width="11.69921875" customWidth="1"/>
    <col min="15365" max="15365" width="13.8984375" customWidth="1"/>
    <col min="15366" max="15366" width="10.296875" customWidth="1"/>
    <col min="15616" max="15616" width="3.8984375" bestFit="1" customWidth="1"/>
    <col min="15617" max="15617" width="30.09765625" customWidth="1"/>
    <col min="15618" max="15618" width="38.59765625" customWidth="1"/>
    <col min="15619" max="15619" width="10.3984375" bestFit="1" customWidth="1"/>
    <col min="15620" max="15620" width="11.69921875" customWidth="1"/>
    <col min="15621" max="15621" width="13.8984375" customWidth="1"/>
    <col min="15622" max="15622" width="10.296875" customWidth="1"/>
    <col min="15872" max="15872" width="3.8984375" bestFit="1" customWidth="1"/>
    <col min="15873" max="15873" width="30.09765625" customWidth="1"/>
    <col min="15874" max="15874" width="38.59765625" customWidth="1"/>
    <col min="15875" max="15875" width="10.3984375" bestFit="1" customWidth="1"/>
    <col min="15876" max="15876" width="11.69921875" customWidth="1"/>
    <col min="15877" max="15877" width="13.8984375" customWidth="1"/>
    <col min="15878" max="15878" width="10.296875" customWidth="1"/>
    <col min="16128" max="16128" width="3.8984375" bestFit="1" customWidth="1"/>
    <col min="16129" max="16129" width="30.09765625" customWidth="1"/>
    <col min="16130" max="16130" width="38.59765625" customWidth="1"/>
    <col min="16131" max="16131" width="10.3984375" bestFit="1" customWidth="1"/>
    <col min="16132" max="16132" width="11.69921875" customWidth="1"/>
    <col min="16133" max="16133" width="13.8984375" customWidth="1"/>
    <col min="16134" max="16134" width="10.296875" customWidth="1"/>
  </cols>
  <sheetData>
    <row r="1" spans="1:8" x14ac:dyDescent="0.3">
      <c r="A1" s="173" t="s">
        <v>514</v>
      </c>
      <c r="B1" s="173"/>
      <c r="C1" s="173"/>
      <c r="D1" s="173"/>
      <c r="E1" s="173"/>
      <c r="F1" s="173"/>
      <c r="G1" s="1"/>
      <c r="H1" s="2"/>
    </row>
    <row r="2" spans="1:8" x14ac:dyDescent="0.3">
      <c r="A2" s="2"/>
      <c r="B2" s="3">
        <v>43040</v>
      </c>
      <c r="C2" s="4"/>
      <c r="D2" s="4"/>
      <c r="E2" s="4"/>
      <c r="F2" s="5"/>
      <c r="G2" s="1"/>
      <c r="H2" s="2"/>
    </row>
    <row r="3" spans="1:8" x14ac:dyDescent="0.3">
      <c r="A3" s="2"/>
      <c r="B3" s="3"/>
      <c r="C3" s="4"/>
      <c r="D3" s="4"/>
      <c r="E3" s="4"/>
      <c r="F3" s="5"/>
      <c r="G3" s="1"/>
      <c r="H3" s="2"/>
    </row>
    <row r="4" spans="1:8" ht="20.45" customHeight="1" x14ac:dyDescent="0.3">
      <c r="A4" s="6" t="s">
        <v>1</v>
      </c>
      <c r="B4" s="2"/>
      <c r="C4" s="7" t="s">
        <v>2</v>
      </c>
      <c r="D4" s="7" t="s">
        <v>3</v>
      </c>
      <c r="E4" s="7" t="s">
        <v>4</v>
      </c>
      <c r="F4" s="55" t="s">
        <v>5</v>
      </c>
      <c r="G4" s="1"/>
      <c r="H4" s="2"/>
    </row>
    <row r="5" spans="1:8" x14ac:dyDescent="0.3">
      <c r="A5" s="9" t="s">
        <v>515</v>
      </c>
      <c r="B5" s="2" t="s">
        <v>516</v>
      </c>
      <c r="C5" s="10">
        <v>220</v>
      </c>
      <c r="D5" s="10">
        <v>44</v>
      </c>
      <c r="E5" s="10">
        <v>264</v>
      </c>
      <c r="F5" s="5">
        <v>203251</v>
      </c>
      <c r="G5" s="1"/>
      <c r="H5" s="2"/>
    </row>
    <row r="6" spans="1:8" x14ac:dyDescent="0.3">
      <c r="A6" s="9"/>
      <c r="B6" s="2"/>
      <c r="C6" s="12"/>
      <c r="D6" s="12"/>
      <c r="E6" s="12"/>
      <c r="F6" s="5"/>
      <c r="G6" s="11"/>
      <c r="H6" s="2"/>
    </row>
    <row r="7" spans="1:8" x14ac:dyDescent="0.3">
      <c r="A7" s="2"/>
      <c r="B7" s="2"/>
      <c r="C7" s="13">
        <f>SUM(C5:C6)</f>
        <v>220</v>
      </c>
      <c r="D7" s="13">
        <f>SUM(D5:D6)</f>
        <v>44</v>
      </c>
      <c r="E7" s="13">
        <f>SUM(E5:E6)</f>
        <v>264</v>
      </c>
      <c r="F7" s="5"/>
      <c r="G7" s="1"/>
      <c r="H7" s="2" t="s">
        <v>21</v>
      </c>
    </row>
    <row r="8" spans="1:8" x14ac:dyDescent="0.3">
      <c r="A8" s="6" t="s">
        <v>22</v>
      </c>
      <c r="B8" s="2"/>
      <c r="C8" s="14"/>
      <c r="D8" s="14"/>
      <c r="E8" s="14"/>
      <c r="F8" s="5"/>
      <c r="G8" s="1"/>
      <c r="H8" s="2"/>
    </row>
    <row r="9" spans="1:8" x14ac:dyDescent="0.3">
      <c r="A9" s="9" t="s">
        <v>517</v>
      </c>
      <c r="B9" s="2" t="s">
        <v>518</v>
      </c>
      <c r="C9" s="12">
        <v>420</v>
      </c>
      <c r="D9" s="12">
        <v>84</v>
      </c>
      <c r="E9" s="12">
        <v>504</v>
      </c>
      <c r="F9" s="5">
        <v>203252</v>
      </c>
      <c r="G9" s="11"/>
      <c r="H9" s="2"/>
    </row>
    <row r="10" spans="1:8" x14ac:dyDescent="0.3">
      <c r="A10" s="9" t="s">
        <v>343</v>
      </c>
      <c r="B10" s="2" t="s">
        <v>519</v>
      </c>
      <c r="C10" s="12">
        <v>27</v>
      </c>
      <c r="D10" s="12">
        <v>5.4</v>
      </c>
      <c r="E10" s="12">
        <v>32.4</v>
      </c>
      <c r="F10" s="5">
        <v>203250</v>
      </c>
      <c r="G10" s="11"/>
      <c r="H10" s="2"/>
    </row>
    <row r="11" spans="1:8" x14ac:dyDescent="0.3">
      <c r="A11" s="9" t="s">
        <v>520</v>
      </c>
      <c r="B11" s="2" t="s">
        <v>521</v>
      </c>
      <c r="C11" s="12">
        <v>220</v>
      </c>
      <c r="D11" s="12">
        <v>44</v>
      </c>
      <c r="E11" s="12">
        <v>264</v>
      </c>
      <c r="F11" s="5">
        <v>203255</v>
      </c>
      <c r="G11" s="11"/>
      <c r="H11" s="2"/>
    </row>
    <row r="12" spans="1:8" x14ac:dyDescent="0.3">
      <c r="A12" s="9" t="s">
        <v>397</v>
      </c>
      <c r="B12" s="2" t="s">
        <v>522</v>
      </c>
      <c r="C12" s="12">
        <v>112</v>
      </c>
      <c r="D12" s="12"/>
      <c r="E12" s="12">
        <v>112</v>
      </c>
      <c r="F12" s="5" t="s">
        <v>118</v>
      </c>
      <c r="G12" s="11"/>
      <c r="H12" s="2"/>
    </row>
    <row r="13" spans="1:8" x14ac:dyDescent="0.3">
      <c r="A13" s="2"/>
      <c r="B13" s="2"/>
      <c r="C13" s="13">
        <f>SUM(C9:C12)</f>
        <v>779</v>
      </c>
      <c r="D13" s="13">
        <f>SUM(D9:D12)</f>
        <v>133.4</v>
      </c>
      <c r="E13" s="13">
        <f>SUM(E9:E12)</f>
        <v>912.4</v>
      </c>
      <c r="F13" s="5"/>
      <c r="G13" s="1"/>
      <c r="H13" s="2"/>
    </row>
    <row r="14" spans="1:8" x14ac:dyDescent="0.3">
      <c r="A14" s="6" t="s">
        <v>44</v>
      </c>
      <c r="B14" s="2"/>
      <c r="C14" s="14"/>
      <c r="D14" s="14"/>
      <c r="E14" s="14"/>
      <c r="F14" s="5"/>
      <c r="G14" s="1"/>
      <c r="H14" s="2"/>
    </row>
    <row r="15" spans="1:8" x14ac:dyDescent="0.3">
      <c r="A15" s="9"/>
      <c r="B15" s="2"/>
      <c r="C15" s="15"/>
      <c r="D15" s="15"/>
      <c r="E15" s="15"/>
      <c r="F15" s="23"/>
      <c r="G15" s="1"/>
      <c r="H15" s="2"/>
    </row>
    <row r="16" spans="1:8" x14ac:dyDescent="0.3">
      <c r="A16" s="21"/>
      <c r="B16" s="22"/>
      <c r="C16" s="13">
        <f>SUM(C15:C15)</f>
        <v>0</v>
      </c>
      <c r="D16" s="13">
        <f>SUM(D15:D15)</f>
        <v>0</v>
      </c>
      <c r="E16" s="13">
        <f>SUM(E15:E15)</f>
        <v>0</v>
      </c>
      <c r="F16" s="5"/>
      <c r="G16" s="1"/>
      <c r="H16" s="2"/>
    </row>
    <row r="17" spans="1:8" x14ac:dyDescent="0.3">
      <c r="A17" s="6" t="s">
        <v>54</v>
      </c>
      <c r="B17" s="2"/>
      <c r="C17" s="14"/>
      <c r="D17" s="14"/>
      <c r="E17" s="14"/>
      <c r="F17" s="5"/>
      <c r="G17" s="1"/>
      <c r="H17" s="2"/>
    </row>
    <row r="18" spans="1:8" x14ac:dyDescent="0.3">
      <c r="A18" s="9" t="s">
        <v>302</v>
      </c>
      <c r="B18" s="2" t="s">
        <v>523</v>
      </c>
      <c r="C18" s="14">
        <v>520</v>
      </c>
      <c r="D18" s="14">
        <v>104</v>
      </c>
      <c r="E18" s="14">
        <v>624</v>
      </c>
      <c r="F18" s="5">
        <v>203253</v>
      </c>
      <c r="G18" s="1"/>
      <c r="H18" s="2"/>
    </row>
    <row r="19" spans="1:8" x14ac:dyDescent="0.3">
      <c r="A19" s="9"/>
      <c r="B19" s="2"/>
      <c r="C19" s="12"/>
      <c r="D19" s="12"/>
      <c r="E19" s="61"/>
      <c r="F19" s="5"/>
      <c r="G19" s="1"/>
      <c r="H19" s="2"/>
    </row>
    <row r="20" spans="1:8" s="54" customFormat="1" ht="12.7" x14ac:dyDescent="0.25">
      <c r="A20" s="25"/>
      <c r="B20" s="21"/>
      <c r="C20" s="13">
        <f>SUM(C18:C19)</f>
        <v>520</v>
      </c>
      <c r="D20" s="13">
        <f>SUM(D18:D19)</f>
        <v>104</v>
      </c>
      <c r="E20" s="13">
        <f>SUM(E18:E19)</f>
        <v>624</v>
      </c>
      <c r="F20" s="5"/>
      <c r="G20" s="11"/>
    </row>
    <row r="21" spans="1:8" s="54" customFormat="1" ht="12.7" x14ac:dyDescent="0.25">
      <c r="A21" s="6" t="s">
        <v>87</v>
      </c>
      <c r="B21" s="22"/>
      <c r="C21" s="14"/>
      <c r="D21" s="14"/>
      <c r="E21" s="14"/>
      <c r="F21" s="5"/>
      <c r="G21" s="11"/>
    </row>
    <row r="22" spans="1:8" x14ac:dyDescent="0.3">
      <c r="A22" s="9" t="s">
        <v>524</v>
      </c>
      <c r="B22" t="s">
        <v>525</v>
      </c>
      <c r="C22" s="57">
        <v>19.899999999999999</v>
      </c>
      <c r="D22" s="58"/>
      <c r="E22" s="58">
        <v>19.899999999999999</v>
      </c>
      <c r="F22" s="5">
        <v>203254</v>
      </c>
      <c r="G22" s="20"/>
      <c r="H22" s="21"/>
    </row>
    <row r="23" spans="1:8" x14ac:dyDescent="0.3">
      <c r="A23" s="6"/>
      <c r="B23" s="22"/>
      <c r="C23" s="59">
        <f>SUM(C22:C22)</f>
        <v>19.899999999999999</v>
      </c>
      <c r="D23" s="59">
        <f>SUM(D22:D22)</f>
        <v>0</v>
      </c>
      <c r="E23" s="59">
        <f>SUM(E22:E22)</f>
        <v>19.899999999999999</v>
      </c>
      <c r="F23" s="5"/>
      <c r="G23" s="20"/>
      <c r="H23" s="21"/>
    </row>
    <row r="24" spans="1:8" x14ac:dyDescent="0.3">
      <c r="A24" s="2"/>
      <c r="B24" s="2"/>
      <c r="C24" s="42"/>
      <c r="D24" s="42"/>
      <c r="E24" s="42"/>
      <c r="F24" s="5"/>
      <c r="G24" s="20"/>
      <c r="H24" s="21"/>
    </row>
    <row r="25" spans="1:8" x14ac:dyDescent="0.3">
      <c r="A25" s="2"/>
      <c r="B25" s="43" t="s">
        <v>101</v>
      </c>
      <c r="C25" s="13">
        <f>C7+C13+C16+C20+C23</f>
        <v>1538.9</v>
      </c>
      <c r="D25" s="13">
        <f>D7+D13+D16+D20+D23</f>
        <v>281.39999999999998</v>
      </c>
      <c r="E25" s="13">
        <f>E7+E13+E16+E20+E23</f>
        <v>1820.3000000000002</v>
      </c>
      <c r="F25" s="5"/>
      <c r="G25" s="20"/>
      <c r="H25" s="21"/>
    </row>
    <row r="26" spans="1:8" x14ac:dyDescent="0.3">
      <c r="A26" s="44"/>
      <c r="B26" s="21"/>
      <c r="C26" s="29"/>
      <c r="D26" s="29"/>
      <c r="E26" s="29"/>
      <c r="F26" s="5"/>
      <c r="G26" s="20"/>
      <c r="H26" s="21"/>
    </row>
    <row r="27" spans="1:8" x14ac:dyDescent="0.3">
      <c r="A27" s="9"/>
      <c r="B27" s="2"/>
      <c r="C27" s="15"/>
      <c r="D27" s="4"/>
      <c r="E27" s="4"/>
      <c r="G27" s="20"/>
      <c r="H27" s="21"/>
    </row>
    <row r="28" spans="1:8" x14ac:dyDescent="0.3">
      <c r="A28" s="50"/>
      <c r="B28" s="2"/>
      <c r="C28" s="15"/>
      <c r="D28" s="4"/>
      <c r="E28" s="4"/>
      <c r="F28" s="5"/>
      <c r="G28" s="1"/>
      <c r="H28" s="2"/>
    </row>
    <row r="29" spans="1:8" x14ac:dyDescent="0.3">
      <c r="A29" s="44"/>
      <c r="B29" s="51"/>
      <c r="C29" s="15"/>
      <c r="D29" s="4"/>
      <c r="E29" s="4"/>
      <c r="F29" s="5"/>
      <c r="G29" s="1"/>
      <c r="H29" s="2"/>
    </row>
    <row r="30" spans="1:8" x14ac:dyDescent="0.3">
      <c r="A30" s="44"/>
      <c r="B30" s="51"/>
      <c r="C30" s="15"/>
      <c r="D30" s="4"/>
      <c r="E30" s="4"/>
      <c r="F30" s="5"/>
      <c r="G30" s="11"/>
      <c r="H30" s="2"/>
    </row>
    <row r="31" spans="1:8" x14ac:dyDescent="0.3">
      <c r="A31" s="44"/>
      <c r="B31" s="51"/>
      <c r="C31" s="15"/>
      <c r="D31" s="4"/>
      <c r="E31" s="4"/>
      <c r="F31" s="5"/>
      <c r="G31" s="1"/>
      <c r="H31" s="2"/>
    </row>
    <row r="32" spans="1:8" x14ac:dyDescent="0.3">
      <c r="A32" s="44"/>
      <c r="B32" s="51"/>
      <c r="C32" s="15"/>
      <c r="D32" s="4"/>
      <c r="E32" s="4"/>
      <c r="F32" s="5"/>
      <c r="G32" s="1"/>
      <c r="H32" s="2"/>
    </row>
    <row r="33" spans="1:8" x14ac:dyDescent="0.3">
      <c r="A33" s="52"/>
      <c r="B33" s="2"/>
      <c r="C33" s="4"/>
      <c r="D33" s="4"/>
      <c r="E33" s="4"/>
      <c r="F33" s="5"/>
      <c r="G33" s="1"/>
      <c r="H33" s="2"/>
    </row>
    <row r="34" spans="1:8" x14ac:dyDescent="0.3">
      <c r="A34" s="2"/>
      <c r="B34" s="2"/>
      <c r="C34" s="4"/>
      <c r="D34" s="4"/>
      <c r="E34" s="4"/>
      <c r="F34" s="5"/>
      <c r="G34" s="1"/>
      <c r="H34" s="2"/>
    </row>
    <row r="35" spans="1:8" x14ac:dyDescent="0.3">
      <c r="A35" s="2"/>
      <c r="B35" s="2"/>
      <c r="C35" s="4"/>
      <c r="D35" s="4"/>
      <c r="E35" s="4"/>
      <c r="F35" s="5"/>
      <c r="G35" s="1"/>
      <c r="H35" s="2"/>
    </row>
    <row r="36" spans="1:8" x14ac:dyDescent="0.3">
      <c r="A36" s="2"/>
      <c r="B36" s="2"/>
      <c r="C36" s="4"/>
      <c r="D36" s="4"/>
      <c r="E36" s="4"/>
      <c r="F36" s="5"/>
      <c r="G36" s="11"/>
      <c r="H36" s="2"/>
    </row>
    <row r="37" spans="1:8" x14ac:dyDescent="0.3">
      <c r="A37" s="2"/>
      <c r="B37" s="2"/>
      <c r="C37" s="4"/>
      <c r="D37" s="4"/>
      <c r="E37" s="4"/>
      <c r="F37" s="5"/>
      <c r="G37" s="1"/>
      <c r="H37" s="2"/>
    </row>
    <row r="38" spans="1:8" x14ac:dyDescent="0.3">
      <c r="A38" s="2"/>
      <c r="B38" s="2"/>
      <c r="C38" s="4"/>
      <c r="D38" s="4"/>
      <c r="E38" s="4"/>
      <c r="F38" s="5"/>
      <c r="G38" s="1"/>
      <c r="H38" s="2"/>
    </row>
    <row r="39" spans="1:8" x14ac:dyDescent="0.3">
      <c r="A39" s="2"/>
      <c r="B39" s="2"/>
      <c r="C39" s="4"/>
      <c r="D39" s="4"/>
      <c r="E39" s="4"/>
      <c r="F39" s="5"/>
      <c r="G39" s="1"/>
      <c r="H39" s="2"/>
    </row>
    <row r="40" spans="1:8" x14ac:dyDescent="0.3">
      <c r="A40" s="2"/>
      <c r="B40" s="2"/>
      <c r="C40" s="4"/>
      <c r="D40" s="4"/>
      <c r="E40" s="4"/>
      <c r="F40" s="5"/>
      <c r="G40" s="11"/>
      <c r="H40" s="2"/>
    </row>
    <row r="41" spans="1:8" x14ac:dyDescent="0.3">
      <c r="A41" s="2"/>
      <c r="B41" s="2"/>
      <c r="C41" s="4"/>
      <c r="D41" s="4"/>
      <c r="E41" s="4"/>
      <c r="F41" s="5"/>
      <c r="G41" s="1"/>
      <c r="H41" s="2"/>
    </row>
    <row r="42" spans="1:8" x14ac:dyDescent="0.3">
      <c r="A42" s="2"/>
      <c r="B42" s="2"/>
      <c r="C42" s="4"/>
      <c r="D42" s="4"/>
      <c r="E42" s="4"/>
      <c r="F42" s="5"/>
      <c r="G42" s="1"/>
      <c r="H42" s="2"/>
    </row>
    <row r="43" spans="1:8" x14ac:dyDescent="0.3">
      <c r="F43" s="5"/>
      <c r="G43" s="1"/>
      <c r="H43" s="2"/>
    </row>
    <row r="44" spans="1:8" s="54" customFormat="1" x14ac:dyDescent="0.3">
      <c r="A44"/>
      <c r="B44"/>
      <c r="C44"/>
      <c r="D44"/>
      <c r="E44"/>
      <c r="F44" s="5"/>
      <c r="G44" s="11"/>
    </row>
    <row r="45" spans="1:8" s="54" customFormat="1" x14ac:dyDescent="0.3">
      <c r="A45"/>
      <c r="B45"/>
      <c r="C45"/>
      <c r="D45"/>
      <c r="E45"/>
      <c r="F45" s="5"/>
      <c r="G45" s="11"/>
    </row>
    <row r="46" spans="1:8" x14ac:dyDescent="0.3">
      <c r="F46" s="5"/>
      <c r="G46" s="1"/>
      <c r="H46" s="2"/>
    </row>
    <row r="47" spans="1:8" x14ac:dyDescent="0.3">
      <c r="F47" s="5"/>
      <c r="G47" s="1"/>
      <c r="H47" s="2"/>
    </row>
    <row r="48" spans="1:8" x14ac:dyDescent="0.3">
      <c r="F48" s="5"/>
      <c r="G48" s="1"/>
      <c r="H48" s="2"/>
    </row>
    <row r="49" spans="6:8" x14ac:dyDescent="0.3">
      <c r="F49" s="5"/>
      <c r="G49" s="11"/>
      <c r="H49" s="2"/>
    </row>
    <row r="50" spans="6:8" x14ac:dyDescent="0.3">
      <c r="F50" s="5"/>
      <c r="G50" s="11"/>
      <c r="H50" s="2"/>
    </row>
    <row r="51" spans="6:8" x14ac:dyDescent="0.3">
      <c r="F51" s="5"/>
      <c r="G51" s="11"/>
      <c r="H51" s="2"/>
    </row>
    <row r="52" spans="6:8" x14ac:dyDescent="0.3">
      <c r="F52" s="5"/>
      <c r="G52" s="11"/>
      <c r="H52" s="2"/>
    </row>
    <row r="53" spans="6:8" x14ac:dyDescent="0.3">
      <c r="F53" s="5"/>
      <c r="G53" s="1"/>
      <c r="H53" s="2"/>
    </row>
    <row r="54" spans="6:8" x14ac:dyDescent="0.3">
      <c r="F54" s="5"/>
      <c r="G54" s="1"/>
      <c r="H54" s="2"/>
    </row>
    <row r="55" spans="6:8" x14ac:dyDescent="0.3">
      <c r="F55" s="5"/>
      <c r="G55" s="1"/>
      <c r="H55" s="2"/>
    </row>
    <row r="56" spans="6:8" x14ac:dyDescent="0.3">
      <c r="F56" s="5"/>
      <c r="G56" s="1"/>
      <c r="H56" s="2"/>
    </row>
    <row r="57" spans="6:8" x14ac:dyDescent="0.3">
      <c r="F57" s="5"/>
      <c r="G57" s="1"/>
      <c r="H57" s="2"/>
    </row>
    <row r="58" spans="6:8" x14ac:dyDescent="0.3">
      <c r="F58" s="5"/>
      <c r="G58" s="1"/>
      <c r="H58" s="2"/>
    </row>
    <row r="59" spans="6:8" x14ac:dyDescent="0.3">
      <c r="F59" s="17"/>
      <c r="G59" s="11"/>
      <c r="H59" s="2"/>
    </row>
    <row r="60" spans="6:8" x14ac:dyDescent="0.3">
      <c r="F60" s="17"/>
      <c r="G60" s="11"/>
      <c r="H60" s="2"/>
    </row>
    <row r="61" spans="6:8" x14ac:dyDescent="0.3">
      <c r="F61" s="5"/>
      <c r="G61" s="1"/>
      <c r="H61" s="2"/>
    </row>
    <row r="62" spans="6:8" x14ac:dyDescent="0.3">
      <c r="F62" s="5"/>
      <c r="G62" s="1"/>
      <c r="H62" s="2"/>
    </row>
    <row r="63" spans="6:8" x14ac:dyDescent="0.3">
      <c r="F63" s="5"/>
      <c r="G63" s="1"/>
      <c r="H63" s="2"/>
    </row>
    <row r="64" spans="6:8" x14ac:dyDescent="0.3">
      <c r="F64" s="5"/>
      <c r="G64" s="11"/>
      <c r="H64" s="2"/>
    </row>
    <row r="65" spans="6:8" x14ac:dyDescent="0.3">
      <c r="F65" s="5"/>
      <c r="G65" s="1"/>
      <c r="H65" s="2"/>
    </row>
    <row r="66" spans="6:8" x14ac:dyDescent="0.3">
      <c r="F66" s="41"/>
      <c r="G66" s="1"/>
      <c r="H66" s="2"/>
    </row>
    <row r="67" spans="6:8" x14ac:dyDescent="0.3">
      <c r="F67" s="41"/>
      <c r="G67" s="1"/>
      <c r="H67" s="2"/>
    </row>
    <row r="68" spans="6:8" x14ac:dyDescent="0.3">
      <c r="F68" s="41"/>
      <c r="G68" s="1"/>
      <c r="H68" s="2"/>
    </row>
    <row r="69" spans="6:8" x14ac:dyDescent="0.3">
      <c r="F69" s="5"/>
      <c r="G69" s="1"/>
      <c r="H69" s="2"/>
    </row>
    <row r="70" spans="6:8" x14ac:dyDescent="0.3">
      <c r="F70" s="5"/>
      <c r="G70" s="1"/>
      <c r="H70" s="2"/>
    </row>
    <row r="71" spans="6:8" x14ac:dyDescent="0.3">
      <c r="F71" s="5"/>
      <c r="G71" s="1"/>
      <c r="H71" s="2"/>
    </row>
    <row r="72" spans="6:8" x14ac:dyDescent="0.3">
      <c r="F72" s="5"/>
      <c r="G72" s="1"/>
      <c r="H72" s="2"/>
    </row>
    <row r="73" spans="6:8" ht="13.1" customHeight="1" x14ac:dyDescent="0.3">
      <c r="F73" s="5"/>
      <c r="G73" s="1"/>
      <c r="H73" s="2"/>
    </row>
    <row r="74" spans="6:8" x14ac:dyDescent="0.3">
      <c r="F74" s="5"/>
      <c r="G74" s="11"/>
      <c r="H74" s="2"/>
    </row>
    <row r="75" spans="6:8" x14ac:dyDescent="0.3">
      <c r="F75" s="5"/>
      <c r="G75" s="1"/>
      <c r="H75" s="2"/>
    </row>
    <row r="76" spans="6:8" x14ac:dyDescent="0.3">
      <c r="F76" s="5"/>
      <c r="G76" s="1"/>
      <c r="H76" s="2"/>
    </row>
    <row r="77" spans="6:8" x14ac:dyDescent="0.3">
      <c r="F77" s="5"/>
      <c r="G77" s="1"/>
      <c r="H77" s="2"/>
    </row>
    <row r="78" spans="6:8" x14ac:dyDescent="0.3">
      <c r="F78" s="5"/>
      <c r="G78" s="1"/>
      <c r="H78" s="2"/>
    </row>
    <row r="79" spans="6:8" x14ac:dyDescent="0.3">
      <c r="F79" s="5"/>
      <c r="G79" s="1"/>
      <c r="H79" s="2"/>
    </row>
    <row r="80" spans="6:8" x14ac:dyDescent="0.3">
      <c r="F80" s="5"/>
      <c r="G80" s="1"/>
      <c r="H80" s="2"/>
    </row>
    <row r="81" spans="6:8" x14ac:dyDescent="0.3">
      <c r="F81" s="5"/>
      <c r="G81" s="1"/>
      <c r="H81" s="2"/>
    </row>
    <row r="82" spans="6:8" x14ac:dyDescent="0.3">
      <c r="F82" s="5"/>
      <c r="G82" s="1"/>
      <c r="H82" s="2"/>
    </row>
    <row r="83" spans="6:8" x14ac:dyDescent="0.3">
      <c r="F83" s="5"/>
      <c r="G83" s="1"/>
      <c r="H83" s="2"/>
    </row>
    <row r="84" spans="6:8" x14ac:dyDescent="0.3">
      <c r="F84" s="5"/>
      <c r="G84" s="1"/>
      <c r="H84" s="2"/>
    </row>
    <row r="85" spans="6:8" x14ac:dyDescent="0.3">
      <c r="F85" s="5"/>
      <c r="G85" s="1"/>
      <c r="H85" s="2"/>
    </row>
    <row r="86" spans="6:8" x14ac:dyDescent="0.3">
      <c r="F86" s="5"/>
      <c r="G86" s="1"/>
      <c r="H86" s="2"/>
    </row>
    <row r="87" spans="6:8" x14ac:dyDescent="0.3">
      <c r="F87" s="5"/>
      <c r="G87" s="1"/>
      <c r="H87" s="2"/>
    </row>
    <row r="88" spans="6:8" x14ac:dyDescent="0.3">
      <c r="F88" s="5"/>
      <c r="G88" s="1"/>
      <c r="H88" s="2"/>
    </row>
    <row r="89" spans="6:8" x14ac:dyDescent="0.3">
      <c r="G89" s="1"/>
      <c r="H89" s="2"/>
    </row>
    <row r="90" spans="6:8" x14ac:dyDescent="0.3">
      <c r="G90" s="1"/>
      <c r="H90" s="2"/>
    </row>
    <row r="91" spans="6:8" x14ac:dyDescent="0.3">
      <c r="G91" s="1"/>
      <c r="H91" s="2"/>
    </row>
    <row r="92" spans="6:8" x14ac:dyDescent="0.3">
      <c r="G92" s="1"/>
      <c r="H92" s="2"/>
    </row>
    <row r="93" spans="6:8" x14ac:dyDescent="0.3">
      <c r="G93" s="1"/>
      <c r="H93" s="2"/>
    </row>
    <row r="94" spans="6:8" x14ac:dyDescent="0.3">
      <c r="G94" s="1"/>
      <c r="H94" s="2"/>
    </row>
    <row r="95" spans="6:8" x14ac:dyDescent="0.3">
      <c r="G95" s="1"/>
      <c r="H95" s="2"/>
    </row>
    <row r="96" spans="6:8" x14ac:dyDescent="0.3">
      <c r="G96" s="1"/>
      <c r="H96" s="2"/>
    </row>
    <row r="97" spans="7:8" x14ac:dyDescent="0.3">
      <c r="G97" s="1"/>
      <c r="H97" s="2"/>
    </row>
    <row r="98" spans="7:8" x14ac:dyDescent="0.3">
      <c r="G98" s="1"/>
      <c r="H98" s="2"/>
    </row>
    <row r="99" spans="7:8" x14ac:dyDescent="0.3">
      <c r="G99" s="1"/>
      <c r="H99" s="2"/>
    </row>
    <row r="100" spans="7:8" x14ac:dyDescent="0.3">
      <c r="G100" s="1"/>
      <c r="H100" s="2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B9" sqref="B9"/>
    </sheetView>
  </sheetViews>
  <sheetFormatPr defaultRowHeight="14.4" x14ac:dyDescent="0.3"/>
  <cols>
    <col min="1" max="1" width="29.3984375" customWidth="1"/>
    <col min="2" max="2" width="34.8984375" bestFit="1" customWidth="1"/>
    <col min="3" max="5" width="9.3984375" bestFit="1" customWidth="1"/>
  </cols>
  <sheetData>
    <row r="1" spans="1:6" x14ac:dyDescent="0.3">
      <c r="A1" s="173" t="s">
        <v>0</v>
      </c>
      <c r="B1" s="173"/>
      <c r="C1" s="173"/>
      <c r="D1" s="173"/>
      <c r="E1" s="173"/>
      <c r="F1" s="173"/>
    </row>
    <row r="2" spans="1:6" x14ac:dyDescent="0.3">
      <c r="A2" s="2"/>
      <c r="B2" s="3">
        <v>43070</v>
      </c>
      <c r="C2" s="4"/>
      <c r="D2" s="4"/>
      <c r="E2" s="4"/>
      <c r="F2" s="5"/>
    </row>
    <row r="3" spans="1:6" x14ac:dyDescent="0.3">
      <c r="A3" s="2"/>
      <c r="B3" s="3"/>
      <c r="C3" s="4"/>
      <c r="D3" s="4"/>
      <c r="E3" s="4"/>
      <c r="F3" s="5"/>
    </row>
    <row r="4" spans="1:6" x14ac:dyDescent="0.3">
      <c r="A4" s="6" t="s">
        <v>1</v>
      </c>
      <c r="B4" s="2"/>
      <c r="C4" s="7" t="s">
        <v>2</v>
      </c>
      <c r="D4" s="7" t="s">
        <v>3</v>
      </c>
      <c r="E4" s="7" t="s">
        <v>4</v>
      </c>
      <c r="F4" s="55" t="s">
        <v>5</v>
      </c>
    </row>
    <row r="5" spans="1:6" x14ac:dyDescent="0.3">
      <c r="A5" s="9" t="s">
        <v>6</v>
      </c>
      <c r="B5" s="2" t="s">
        <v>526</v>
      </c>
      <c r="C5" s="10">
        <v>583</v>
      </c>
      <c r="D5" s="10"/>
      <c r="E5" s="10">
        <v>583</v>
      </c>
      <c r="F5" s="5" t="s">
        <v>8</v>
      </c>
    </row>
    <row r="6" spans="1:6" x14ac:dyDescent="0.3">
      <c r="A6" s="9" t="s">
        <v>318</v>
      </c>
      <c r="B6" s="2" t="s">
        <v>527</v>
      </c>
      <c r="C6" s="10">
        <v>21.93</v>
      </c>
      <c r="D6" s="10">
        <v>4.3899999999999997</v>
      </c>
      <c r="E6" s="10">
        <f>C6+D6</f>
        <v>26.32</v>
      </c>
      <c r="F6" s="5">
        <v>203256</v>
      </c>
    </row>
    <row r="7" spans="1:6" x14ac:dyDescent="0.3">
      <c r="A7" s="9" t="s">
        <v>13</v>
      </c>
      <c r="B7" s="2" t="s">
        <v>528</v>
      </c>
      <c r="C7" s="12">
        <v>14.41</v>
      </c>
      <c r="D7" s="12">
        <v>2.88</v>
      </c>
      <c r="E7" s="10">
        <f>C7+D7</f>
        <v>17.29</v>
      </c>
      <c r="F7" s="5" t="s">
        <v>8</v>
      </c>
    </row>
    <row r="8" spans="1:6" x14ac:dyDescent="0.3">
      <c r="A8" s="9" t="s">
        <v>13</v>
      </c>
      <c r="B8" s="2" t="s">
        <v>528</v>
      </c>
      <c r="C8" s="12">
        <v>38.65</v>
      </c>
      <c r="D8" s="12">
        <v>7.73</v>
      </c>
      <c r="E8" s="10">
        <f>C8+D8</f>
        <v>46.379999999999995</v>
      </c>
      <c r="F8" s="5" t="s">
        <v>8</v>
      </c>
    </row>
    <row r="9" spans="1:6" x14ac:dyDescent="0.3">
      <c r="A9" s="9" t="s">
        <v>322</v>
      </c>
      <c r="B9" s="2" t="s">
        <v>529</v>
      </c>
      <c r="C9" s="12">
        <v>15</v>
      </c>
      <c r="D9" s="12">
        <v>3</v>
      </c>
      <c r="E9" s="12">
        <v>18</v>
      </c>
      <c r="F9" s="5" t="s">
        <v>8</v>
      </c>
    </row>
    <row r="10" spans="1:6" x14ac:dyDescent="0.3">
      <c r="A10" s="2"/>
      <c r="B10" s="2"/>
      <c r="C10" s="13">
        <f>SUM(C5:C9)</f>
        <v>672.9899999999999</v>
      </c>
      <c r="D10" s="13">
        <f>SUM(D5:D9)</f>
        <v>18</v>
      </c>
      <c r="E10" s="13">
        <f>SUM(E5:E9)</f>
        <v>690.99</v>
      </c>
      <c r="F10" s="5"/>
    </row>
    <row r="11" spans="1:6" x14ac:dyDescent="0.3">
      <c r="A11" s="6" t="s">
        <v>22</v>
      </c>
      <c r="B11" s="2"/>
      <c r="C11" s="14"/>
      <c r="D11" s="14"/>
      <c r="E11" s="14"/>
      <c r="F11" s="5"/>
    </row>
    <row r="12" spans="1:6" x14ac:dyDescent="0.3">
      <c r="A12" s="9" t="s">
        <v>318</v>
      </c>
      <c r="B12" s="2" t="s">
        <v>463</v>
      </c>
      <c r="C12" s="15">
        <v>33.69</v>
      </c>
      <c r="D12" s="15">
        <f>C12*20%</f>
        <v>6.7379999999999995</v>
      </c>
      <c r="E12" s="15">
        <f>C12+D12</f>
        <v>40.427999999999997</v>
      </c>
      <c r="F12" s="17">
        <v>203256</v>
      </c>
    </row>
    <row r="13" spans="1:6" x14ac:dyDescent="0.3">
      <c r="A13" s="9" t="s">
        <v>399</v>
      </c>
      <c r="B13" s="2" t="s">
        <v>530</v>
      </c>
      <c r="C13" s="15">
        <v>3.55</v>
      </c>
      <c r="D13" s="15">
        <v>0.71</v>
      </c>
      <c r="E13" s="15">
        <v>4.26</v>
      </c>
      <c r="F13" s="17">
        <v>203258</v>
      </c>
    </row>
    <row r="14" spans="1:6" x14ac:dyDescent="0.3">
      <c r="A14" s="9" t="s">
        <v>29</v>
      </c>
      <c r="B14" s="2" t="s">
        <v>531</v>
      </c>
      <c r="C14" s="15">
        <v>9.42</v>
      </c>
      <c r="D14" s="15"/>
      <c r="E14" s="15">
        <f>C14+D14</f>
        <v>9.42</v>
      </c>
      <c r="F14" s="5" t="s">
        <v>8</v>
      </c>
    </row>
    <row r="15" spans="1:6" x14ac:dyDescent="0.3">
      <c r="A15" s="9" t="s">
        <v>532</v>
      </c>
      <c r="B15" s="2" t="s">
        <v>533</v>
      </c>
      <c r="C15" s="15">
        <v>75</v>
      </c>
      <c r="D15" s="15"/>
      <c r="E15" s="15">
        <v>75</v>
      </c>
      <c r="F15" s="5">
        <v>203259</v>
      </c>
    </row>
    <row r="16" spans="1:6" x14ac:dyDescent="0.3">
      <c r="A16" s="9" t="s">
        <v>179</v>
      </c>
      <c r="B16" s="2" t="s">
        <v>280</v>
      </c>
      <c r="C16" s="15">
        <v>119.7</v>
      </c>
      <c r="D16" s="15"/>
      <c r="E16" s="15">
        <v>119.7</v>
      </c>
      <c r="F16" s="5">
        <v>203260</v>
      </c>
    </row>
    <row r="17" spans="1:6" x14ac:dyDescent="0.3">
      <c r="A17" s="9" t="s">
        <v>330</v>
      </c>
      <c r="B17" s="2" t="s">
        <v>34</v>
      </c>
      <c r="C17" s="16">
        <v>81.91</v>
      </c>
      <c r="D17" s="16">
        <f>C17*20%</f>
        <v>16.382000000000001</v>
      </c>
      <c r="E17" s="15">
        <f>C17+D17</f>
        <v>98.292000000000002</v>
      </c>
      <c r="F17" s="17" t="s">
        <v>8</v>
      </c>
    </row>
    <row r="18" spans="1:6" x14ac:dyDescent="0.3">
      <c r="A18" s="9" t="s">
        <v>534</v>
      </c>
      <c r="B18" s="2" t="s">
        <v>535</v>
      </c>
      <c r="C18" s="16">
        <v>275</v>
      </c>
      <c r="D18" s="16"/>
      <c r="E18" s="15">
        <v>275</v>
      </c>
      <c r="F18" s="17">
        <v>203261</v>
      </c>
    </row>
    <row r="19" spans="1:6" x14ac:dyDescent="0.3">
      <c r="A19" s="9" t="s">
        <v>322</v>
      </c>
      <c r="B19" s="2" t="s">
        <v>536</v>
      </c>
      <c r="C19" s="15">
        <v>83.71</v>
      </c>
      <c r="D19" s="15">
        <f>C19*20%</f>
        <v>16.742000000000001</v>
      </c>
      <c r="E19" s="15">
        <f>C19+D19</f>
        <v>100.452</v>
      </c>
      <c r="F19" s="17" t="s">
        <v>8</v>
      </c>
    </row>
    <row r="20" spans="1:6" x14ac:dyDescent="0.3">
      <c r="A20" s="9" t="s">
        <v>320</v>
      </c>
      <c r="B20" s="2" t="s">
        <v>537</v>
      </c>
      <c r="C20" s="12">
        <v>28.76</v>
      </c>
      <c r="D20" s="15">
        <v>5.76</v>
      </c>
      <c r="E20" s="15">
        <f>C20+D20</f>
        <v>34.520000000000003</v>
      </c>
      <c r="F20" s="5">
        <v>203263</v>
      </c>
    </row>
    <row r="21" spans="1:6" x14ac:dyDescent="0.3">
      <c r="A21" s="9" t="s">
        <v>329</v>
      </c>
      <c r="B21" s="2" t="s">
        <v>174</v>
      </c>
      <c r="C21" s="12">
        <v>27.37</v>
      </c>
      <c r="D21" s="12">
        <v>5.47</v>
      </c>
      <c r="E21" s="10">
        <v>32.840000000000003</v>
      </c>
      <c r="F21" s="5">
        <v>203257</v>
      </c>
    </row>
    <row r="22" spans="1:6" x14ac:dyDescent="0.3">
      <c r="A22" s="9" t="s">
        <v>329</v>
      </c>
      <c r="B22" s="2" t="s">
        <v>174</v>
      </c>
      <c r="C22" s="12">
        <v>27.37</v>
      </c>
      <c r="D22" s="12">
        <v>5.47</v>
      </c>
      <c r="E22" s="10">
        <v>32.840000000000003</v>
      </c>
      <c r="F22" s="5">
        <v>2032.57</v>
      </c>
    </row>
    <row r="23" spans="1:6" x14ac:dyDescent="0.3">
      <c r="A23" s="2"/>
      <c r="B23" s="2"/>
      <c r="C23" s="13">
        <f>SUM(C12:C22)</f>
        <v>765.48</v>
      </c>
      <c r="D23" s="13">
        <f>SUM(D12:D22)</f>
        <v>57.271999999999998</v>
      </c>
      <c r="E23" s="13">
        <f>SUM(E12:E22)</f>
        <v>822.75200000000007</v>
      </c>
      <c r="F23" s="5"/>
    </row>
    <row r="24" spans="1:6" x14ac:dyDescent="0.3">
      <c r="A24" s="6" t="s">
        <v>44</v>
      </c>
      <c r="B24" s="2"/>
      <c r="C24" s="14"/>
      <c r="D24" s="14"/>
      <c r="E24" s="14"/>
      <c r="F24" s="5"/>
    </row>
    <row r="25" spans="1:6" x14ac:dyDescent="0.3">
      <c r="A25" s="9" t="s">
        <v>6</v>
      </c>
      <c r="B25" s="2" t="s">
        <v>526</v>
      </c>
      <c r="C25" s="14">
        <v>443</v>
      </c>
      <c r="D25" s="14"/>
      <c r="E25" s="14">
        <v>443</v>
      </c>
      <c r="F25" s="5" t="s">
        <v>8</v>
      </c>
    </row>
    <row r="26" spans="1:6" x14ac:dyDescent="0.3">
      <c r="A26" s="9" t="s">
        <v>318</v>
      </c>
      <c r="B26" s="2" t="s">
        <v>538</v>
      </c>
      <c r="C26" s="14">
        <v>7.28</v>
      </c>
      <c r="D26" s="14">
        <v>1.46</v>
      </c>
      <c r="E26" s="14">
        <v>8.74</v>
      </c>
      <c r="F26" s="5">
        <v>203256</v>
      </c>
    </row>
    <row r="27" spans="1:6" x14ac:dyDescent="0.3">
      <c r="A27" s="9" t="s">
        <v>324</v>
      </c>
      <c r="B27" s="2" t="s">
        <v>342</v>
      </c>
      <c r="C27" s="14">
        <v>52.95</v>
      </c>
      <c r="D27" s="14"/>
      <c r="E27" s="14">
        <v>52.95</v>
      </c>
      <c r="F27" s="5">
        <v>203264</v>
      </c>
    </row>
    <row r="28" spans="1:6" x14ac:dyDescent="0.3">
      <c r="A28" s="9" t="s">
        <v>13</v>
      </c>
      <c r="B28" s="2" t="s">
        <v>528</v>
      </c>
      <c r="C28" s="26">
        <v>64.650000000000006</v>
      </c>
      <c r="D28" s="26">
        <v>12.93</v>
      </c>
      <c r="E28" s="26">
        <v>77.58</v>
      </c>
      <c r="F28" s="5" t="s">
        <v>8</v>
      </c>
    </row>
    <row r="29" spans="1:6" x14ac:dyDescent="0.3">
      <c r="A29" s="18" t="s">
        <v>539</v>
      </c>
      <c r="B29" s="2" t="s">
        <v>540</v>
      </c>
      <c r="C29" s="19">
        <v>669.99</v>
      </c>
      <c r="D29" s="16">
        <v>134</v>
      </c>
      <c r="E29" s="16">
        <v>803.99</v>
      </c>
      <c r="F29" s="5" t="s">
        <v>118</v>
      </c>
    </row>
    <row r="30" spans="1:6" x14ac:dyDescent="0.3">
      <c r="A30" s="18" t="s">
        <v>541</v>
      </c>
      <c r="B30" s="2" t="s">
        <v>542</v>
      </c>
      <c r="C30" s="19">
        <v>81.25</v>
      </c>
      <c r="D30" s="16">
        <v>16.25</v>
      </c>
      <c r="E30" s="16">
        <v>97.5</v>
      </c>
      <c r="F30" s="5">
        <v>203265</v>
      </c>
    </row>
    <row r="31" spans="1:6" x14ac:dyDescent="0.3">
      <c r="A31" s="9" t="s">
        <v>352</v>
      </c>
      <c r="B31" s="2" t="s">
        <v>543</v>
      </c>
      <c r="C31" s="15">
        <v>83.5</v>
      </c>
      <c r="D31" s="15">
        <v>4.18</v>
      </c>
      <c r="E31" s="15">
        <v>87.68</v>
      </c>
      <c r="F31" s="23">
        <v>203266</v>
      </c>
    </row>
    <row r="32" spans="1:6" x14ac:dyDescent="0.3">
      <c r="A32" s="9" t="s">
        <v>544</v>
      </c>
      <c r="B32" s="2" t="s">
        <v>545</v>
      </c>
      <c r="C32" s="15">
        <v>80</v>
      </c>
      <c r="D32" s="15"/>
      <c r="E32" s="15">
        <v>80</v>
      </c>
      <c r="F32" s="23">
        <v>203267</v>
      </c>
    </row>
    <row r="33" spans="1:6" x14ac:dyDescent="0.3">
      <c r="A33" s="9" t="s">
        <v>355</v>
      </c>
      <c r="B33" s="2" t="s">
        <v>546</v>
      </c>
      <c r="C33" s="15">
        <v>2980</v>
      </c>
      <c r="D33" s="15">
        <v>596</v>
      </c>
      <c r="E33" s="15">
        <v>3576</v>
      </c>
      <c r="F33" s="23">
        <v>203268</v>
      </c>
    </row>
    <row r="34" spans="1:6" x14ac:dyDescent="0.3">
      <c r="A34" s="21"/>
      <c r="B34" s="22"/>
      <c r="C34" s="13">
        <f>SUM(C25:C33)</f>
        <v>4462.62</v>
      </c>
      <c r="D34" s="13">
        <f>SUM(D25:D33)</f>
        <v>764.81999999999994</v>
      </c>
      <c r="E34" s="13">
        <f>SUM(E25:E33)</f>
        <v>5227.4400000000005</v>
      </c>
      <c r="F34" s="5"/>
    </row>
    <row r="35" spans="1:6" x14ac:dyDescent="0.3">
      <c r="A35" s="6" t="s">
        <v>54</v>
      </c>
      <c r="B35" s="2"/>
      <c r="C35" s="14"/>
      <c r="D35" s="14"/>
      <c r="E35" s="14"/>
      <c r="F35" s="5"/>
    </row>
    <row r="36" spans="1:6" x14ac:dyDescent="0.3">
      <c r="A36" s="9" t="s">
        <v>6</v>
      </c>
      <c r="B36" s="2" t="s">
        <v>526</v>
      </c>
      <c r="C36" s="14">
        <v>182</v>
      </c>
      <c r="D36" s="14"/>
      <c r="E36" s="14">
        <v>182</v>
      </c>
      <c r="F36" s="5" t="s">
        <v>8</v>
      </c>
    </row>
    <row r="37" spans="1:6" x14ac:dyDescent="0.3">
      <c r="A37" s="9" t="s">
        <v>13</v>
      </c>
      <c r="B37" s="2" t="s">
        <v>528</v>
      </c>
      <c r="C37" s="12">
        <v>76.25</v>
      </c>
      <c r="D37" s="12">
        <v>15.25</v>
      </c>
      <c r="E37" s="12">
        <v>91.5</v>
      </c>
      <c r="F37" s="24" t="s">
        <v>8</v>
      </c>
    </row>
    <row r="38" spans="1:6" x14ac:dyDescent="0.3">
      <c r="A38" s="9" t="s">
        <v>352</v>
      </c>
      <c r="B38" s="2" t="s">
        <v>543</v>
      </c>
      <c r="C38" s="12">
        <v>73.77</v>
      </c>
      <c r="D38" s="12">
        <v>3.69</v>
      </c>
      <c r="E38" s="12">
        <v>77.459999999999994</v>
      </c>
      <c r="F38" s="5">
        <v>203266</v>
      </c>
    </row>
    <row r="39" spans="1:6" x14ac:dyDescent="0.3">
      <c r="A39" s="25"/>
      <c r="B39" s="21"/>
      <c r="C39" s="13">
        <f>SUM(C36:C38)</f>
        <v>332.02</v>
      </c>
      <c r="D39" s="13">
        <f>SUM(D36:D38)</f>
        <v>18.940000000000001</v>
      </c>
      <c r="E39" s="13">
        <f>SUM(E36:E38)</f>
        <v>350.96</v>
      </c>
      <c r="F39" s="5"/>
    </row>
    <row r="40" spans="1:6" x14ac:dyDescent="0.3">
      <c r="A40" s="6" t="s">
        <v>62</v>
      </c>
      <c r="B40" s="2"/>
      <c r="C40" s="26"/>
      <c r="D40" s="26"/>
      <c r="E40" s="26"/>
      <c r="F40" s="5"/>
    </row>
    <row r="41" spans="1:6" x14ac:dyDescent="0.3">
      <c r="A41" s="2"/>
      <c r="B41" s="2"/>
      <c r="C41" s="13">
        <v>0</v>
      </c>
      <c r="D41" s="13">
        <v>0</v>
      </c>
      <c r="E41" s="13">
        <v>0</v>
      </c>
      <c r="F41" s="5"/>
    </row>
    <row r="42" spans="1:6" x14ac:dyDescent="0.3">
      <c r="A42" s="6" t="s">
        <v>63</v>
      </c>
      <c r="B42" s="2"/>
      <c r="C42" s="26"/>
      <c r="D42" s="26"/>
      <c r="E42" s="26"/>
      <c r="F42" s="5"/>
    </row>
    <row r="43" spans="1:6" x14ac:dyDescent="0.3">
      <c r="A43" s="9"/>
      <c r="B43" s="2"/>
      <c r="C43" s="26"/>
      <c r="D43" s="26"/>
      <c r="E43" s="26"/>
      <c r="F43" s="5"/>
    </row>
    <row r="44" spans="1:6" x14ac:dyDescent="0.3">
      <c r="A44" s="2"/>
      <c r="B44" s="2"/>
      <c r="C44" s="13">
        <f>SUM(C43:C43)</f>
        <v>0</v>
      </c>
      <c r="D44" s="13">
        <f>SUM(D43:D43)</f>
        <v>0</v>
      </c>
      <c r="E44" s="13">
        <f>SUM(E43:E43)</f>
        <v>0</v>
      </c>
      <c r="F44" s="60"/>
    </row>
    <row r="45" spans="1:6" x14ac:dyDescent="0.3">
      <c r="A45" s="174" t="s">
        <v>66</v>
      </c>
      <c r="B45" s="175"/>
      <c r="C45" s="26"/>
      <c r="D45" s="26"/>
      <c r="E45" s="26"/>
      <c r="F45" s="5"/>
    </row>
    <row r="46" spans="1:6" x14ac:dyDescent="0.3">
      <c r="A46" s="9"/>
      <c r="B46" s="9"/>
      <c r="C46" s="26"/>
      <c r="D46" s="26"/>
      <c r="E46" s="26"/>
      <c r="F46" s="5"/>
    </row>
    <row r="47" spans="1:6" x14ac:dyDescent="0.3">
      <c r="A47" s="2"/>
      <c r="B47" s="2"/>
      <c r="C47" s="13">
        <f>SUM(C45:C46)</f>
        <v>0</v>
      </c>
      <c r="D47" s="13">
        <f>SUM(D45:D46)</f>
        <v>0</v>
      </c>
      <c r="E47" s="13">
        <f>SUM(E45:E46)</f>
        <v>0</v>
      </c>
      <c r="F47" s="5"/>
    </row>
    <row r="48" spans="1:6" x14ac:dyDescent="0.3">
      <c r="A48" s="6" t="s">
        <v>67</v>
      </c>
      <c r="B48" s="2"/>
      <c r="C48" s="26"/>
      <c r="D48" s="26"/>
      <c r="E48" s="26"/>
      <c r="F48" s="5"/>
    </row>
    <row r="49" spans="1:6" x14ac:dyDescent="0.3">
      <c r="A49" s="9"/>
      <c r="B49" s="2"/>
      <c r="C49" s="26"/>
      <c r="D49" s="26"/>
      <c r="E49" s="26"/>
      <c r="F49" s="5"/>
    </row>
    <row r="50" spans="1:6" x14ac:dyDescent="0.3">
      <c r="A50" s="2"/>
      <c r="B50" s="2"/>
      <c r="C50" s="13">
        <f>SUM(C49:C49)</f>
        <v>0</v>
      </c>
      <c r="D50" s="13">
        <f>SUM(D49:D49)</f>
        <v>0</v>
      </c>
      <c r="E50" s="13">
        <f>SUM(E49:E49)</f>
        <v>0</v>
      </c>
      <c r="F50" s="5"/>
    </row>
    <row r="51" spans="1:6" x14ac:dyDescent="0.3">
      <c r="A51" s="6" t="s">
        <v>69</v>
      </c>
      <c r="B51" s="2"/>
      <c r="C51" s="26"/>
      <c r="D51" s="26"/>
      <c r="E51" s="26"/>
      <c r="F51" s="5"/>
    </row>
    <row r="52" spans="1:6" x14ac:dyDescent="0.3">
      <c r="A52" s="9" t="s">
        <v>441</v>
      </c>
      <c r="B52" s="2" t="s">
        <v>547</v>
      </c>
      <c r="C52" s="26">
        <v>79</v>
      </c>
      <c r="D52" s="26">
        <v>15.8</v>
      </c>
      <c r="E52" s="26">
        <f>C52+D52</f>
        <v>94.8</v>
      </c>
      <c r="F52" s="5">
        <v>203269</v>
      </c>
    </row>
    <row r="53" spans="1:6" ht="15" thickBot="1" x14ac:dyDescent="0.35">
      <c r="A53" s="9"/>
      <c r="B53" s="22"/>
      <c r="C53" s="63">
        <v>79</v>
      </c>
      <c r="D53" s="63">
        <v>15.8</v>
      </c>
      <c r="E53" s="63">
        <f>C53+D53</f>
        <v>94.8</v>
      </c>
      <c r="F53" s="5"/>
    </row>
    <row r="54" spans="1:6" ht="15" thickTop="1" x14ac:dyDescent="0.3">
      <c r="A54" s="27"/>
      <c r="B54" s="28"/>
      <c r="C54" s="26"/>
      <c r="D54" s="26"/>
      <c r="E54" s="26"/>
      <c r="F54" s="5"/>
    </row>
    <row r="55" spans="1:6" x14ac:dyDescent="0.3">
      <c r="A55" s="6" t="s">
        <v>72</v>
      </c>
      <c r="B55" s="2"/>
      <c r="C55" s="26"/>
      <c r="D55" s="26"/>
      <c r="E55" s="26"/>
      <c r="F55" s="5"/>
    </row>
    <row r="56" spans="1:6" x14ac:dyDescent="0.3">
      <c r="A56" s="2"/>
      <c r="B56" s="2"/>
      <c r="C56" s="13">
        <f>SUM(C55)</f>
        <v>0</v>
      </c>
      <c r="D56" s="13">
        <f>SUM(D55)</f>
        <v>0</v>
      </c>
      <c r="E56" s="13">
        <f>SUM(E55)</f>
        <v>0</v>
      </c>
      <c r="F56" s="5"/>
    </row>
    <row r="57" spans="1:6" x14ac:dyDescent="0.3">
      <c r="A57" s="6" t="s">
        <v>75</v>
      </c>
      <c r="B57" s="9"/>
      <c r="C57" s="14"/>
      <c r="D57" s="14"/>
      <c r="E57" s="14"/>
      <c r="F57" s="5"/>
    </row>
    <row r="58" spans="1:6" x14ac:dyDescent="0.3">
      <c r="A58" s="9" t="s">
        <v>6</v>
      </c>
      <c r="B58" s="9" t="s">
        <v>548</v>
      </c>
      <c r="C58" s="14">
        <v>524</v>
      </c>
      <c r="D58" s="14"/>
      <c r="E58" s="14">
        <v>524</v>
      </c>
      <c r="F58" s="5" t="s">
        <v>8</v>
      </c>
    </row>
    <row r="59" spans="1:6" x14ac:dyDescent="0.3">
      <c r="A59" s="9" t="s">
        <v>23</v>
      </c>
      <c r="B59" s="9" t="s">
        <v>549</v>
      </c>
      <c r="C59" s="14">
        <v>52.5</v>
      </c>
      <c r="D59" s="14">
        <v>10.5</v>
      </c>
      <c r="E59" s="14">
        <v>63</v>
      </c>
      <c r="F59" s="5">
        <v>203256</v>
      </c>
    </row>
    <row r="60" spans="1:6" x14ac:dyDescent="0.3">
      <c r="A60" s="9" t="s">
        <v>13</v>
      </c>
      <c r="B60" s="2" t="s">
        <v>550</v>
      </c>
      <c r="C60" s="12">
        <v>38.65</v>
      </c>
      <c r="D60" s="12">
        <v>7.73</v>
      </c>
      <c r="E60" s="12">
        <v>46.38</v>
      </c>
      <c r="F60" s="5" t="s">
        <v>8</v>
      </c>
    </row>
    <row r="61" spans="1:6" x14ac:dyDescent="0.3">
      <c r="A61" s="9" t="s">
        <v>13</v>
      </c>
      <c r="B61" s="9" t="s">
        <v>550</v>
      </c>
      <c r="C61" s="12">
        <v>14.41</v>
      </c>
      <c r="D61" s="12">
        <v>2.88</v>
      </c>
      <c r="E61" s="12">
        <v>17.29</v>
      </c>
      <c r="F61" s="5" t="s">
        <v>8</v>
      </c>
    </row>
    <row r="62" spans="1:6" x14ac:dyDescent="0.3">
      <c r="A62" s="9" t="s">
        <v>357</v>
      </c>
      <c r="B62" s="2" t="s">
        <v>551</v>
      </c>
      <c r="C62" s="12">
        <v>410</v>
      </c>
      <c r="D62" s="12">
        <v>82</v>
      </c>
      <c r="E62" s="14">
        <v>492</v>
      </c>
      <c r="F62" s="5">
        <v>203271</v>
      </c>
    </row>
    <row r="63" spans="1:6" x14ac:dyDescent="0.3">
      <c r="A63" s="2"/>
      <c r="B63" s="2"/>
      <c r="C63" s="13">
        <f>SUM(C58:C62)</f>
        <v>1039.56</v>
      </c>
      <c r="D63" s="13">
        <f>SUM(D58:D62)</f>
        <v>103.11</v>
      </c>
      <c r="E63" s="13">
        <f>SUM(E58:E62)</f>
        <v>1142.67</v>
      </c>
      <c r="F63" s="5"/>
    </row>
    <row r="64" spans="1:6" x14ac:dyDescent="0.3">
      <c r="A64" s="2"/>
      <c r="B64" s="2"/>
      <c r="C64" s="26"/>
      <c r="D64" s="26"/>
      <c r="E64" s="26"/>
      <c r="F64" s="5"/>
    </row>
    <row r="65" spans="1:6" x14ac:dyDescent="0.3">
      <c r="A65" s="6" t="s">
        <v>78</v>
      </c>
      <c r="B65" s="2"/>
      <c r="C65" s="14"/>
      <c r="D65" s="14"/>
      <c r="E65" s="14"/>
      <c r="F65" s="5"/>
    </row>
    <row r="66" spans="1:6" x14ac:dyDescent="0.3">
      <c r="A66" s="9" t="s">
        <v>6</v>
      </c>
      <c r="B66" s="2" t="s">
        <v>548</v>
      </c>
      <c r="C66" s="14">
        <v>348</v>
      </c>
      <c r="D66" s="14"/>
      <c r="E66" s="14">
        <v>348</v>
      </c>
      <c r="F66" s="5" t="s">
        <v>8</v>
      </c>
    </row>
    <row r="67" spans="1:6" x14ac:dyDescent="0.3">
      <c r="A67" s="9" t="s">
        <v>6</v>
      </c>
      <c r="B67" s="2" t="s">
        <v>548</v>
      </c>
      <c r="C67" s="14">
        <v>161</v>
      </c>
      <c r="D67" s="14"/>
      <c r="E67" s="14">
        <v>161</v>
      </c>
      <c r="F67" s="5" t="s">
        <v>8</v>
      </c>
    </row>
    <row r="68" spans="1:6" x14ac:dyDescent="0.3">
      <c r="A68" s="9" t="s">
        <v>6</v>
      </c>
      <c r="B68" s="2" t="s">
        <v>548</v>
      </c>
      <c r="C68" s="14">
        <v>96</v>
      </c>
      <c r="D68" s="14"/>
      <c r="E68" s="14">
        <v>96</v>
      </c>
      <c r="F68" s="5" t="s">
        <v>8</v>
      </c>
    </row>
    <row r="69" spans="1:6" x14ac:dyDescent="0.3">
      <c r="A69" s="9" t="s">
        <v>322</v>
      </c>
      <c r="B69" s="2" t="s">
        <v>552</v>
      </c>
      <c r="C69" s="12">
        <v>18.03</v>
      </c>
      <c r="D69" s="12">
        <v>3.61</v>
      </c>
      <c r="E69" s="12">
        <v>21.64</v>
      </c>
      <c r="F69" s="5" t="s">
        <v>8</v>
      </c>
    </row>
    <row r="70" spans="1:6" x14ac:dyDescent="0.3">
      <c r="A70" s="9" t="s">
        <v>355</v>
      </c>
      <c r="B70" s="2" t="s">
        <v>553</v>
      </c>
      <c r="C70" s="12">
        <v>217.84</v>
      </c>
      <c r="D70" s="12">
        <v>43.57</v>
      </c>
      <c r="E70" s="12">
        <v>261.41000000000003</v>
      </c>
      <c r="F70" s="24">
        <v>203268</v>
      </c>
    </row>
    <row r="71" spans="1:6" x14ac:dyDescent="0.3">
      <c r="A71" s="25"/>
      <c r="B71" s="21"/>
      <c r="C71" s="13">
        <f>SUM(C66:C70)</f>
        <v>840.87</v>
      </c>
      <c r="D71" s="13">
        <f>SUM(D66:D70)</f>
        <v>47.18</v>
      </c>
      <c r="E71" s="13">
        <f>SUM(E66:E70)</f>
        <v>888.05</v>
      </c>
      <c r="F71" s="5"/>
    </row>
    <row r="72" spans="1:6" x14ac:dyDescent="0.3">
      <c r="A72" s="30" t="s">
        <v>83</v>
      </c>
      <c r="B72" s="21"/>
      <c r="C72" s="26"/>
      <c r="D72" s="26"/>
      <c r="E72" s="26"/>
      <c r="F72" s="5"/>
    </row>
    <row r="73" spans="1:6" x14ac:dyDescent="0.3">
      <c r="A73" s="25"/>
      <c r="B73" s="21"/>
      <c r="C73" s="13">
        <v>0</v>
      </c>
      <c r="D73" s="13">
        <v>0</v>
      </c>
      <c r="E73" s="13">
        <v>0</v>
      </c>
      <c r="F73" s="5"/>
    </row>
    <row r="74" spans="1:6" x14ac:dyDescent="0.3">
      <c r="A74" s="32" t="s">
        <v>86</v>
      </c>
      <c r="B74" s="21"/>
      <c r="C74" s="26"/>
      <c r="D74" s="26"/>
      <c r="E74" s="26"/>
      <c r="F74" s="5"/>
    </row>
    <row r="75" spans="1:6" x14ac:dyDescent="0.3">
      <c r="A75" s="25"/>
      <c r="B75" s="31"/>
      <c r="C75" s="26"/>
      <c r="D75" s="26"/>
      <c r="E75" s="26"/>
      <c r="F75" s="5"/>
    </row>
    <row r="76" spans="1:6" x14ac:dyDescent="0.3">
      <c r="A76" s="25"/>
      <c r="B76" s="21"/>
      <c r="C76" s="13">
        <f>SUM(C75:C75)</f>
        <v>0</v>
      </c>
      <c r="D76" s="13">
        <f>SUM(D75:D75)</f>
        <v>0</v>
      </c>
      <c r="E76" s="13">
        <f>SUM(E75:E75)</f>
        <v>0</v>
      </c>
      <c r="F76" s="5"/>
    </row>
    <row r="77" spans="1:6" x14ac:dyDescent="0.3">
      <c r="A77" s="6" t="s">
        <v>87</v>
      </c>
      <c r="B77" s="22"/>
      <c r="C77" s="14"/>
      <c r="D77" s="14"/>
      <c r="E77" s="14"/>
      <c r="F77" s="17"/>
    </row>
    <row r="78" spans="1:6" x14ac:dyDescent="0.3">
      <c r="A78" s="9" t="s">
        <v>554</v>
      </c>
      <c r="B78" s="2" t="s">
        <v>555</v>
      </c>
      <c r="C78" s="57">
        <v>38.65</v>
      </c>
      <c r="D78" s="58">
        <v>7.73</v>
      </c>
      <c r="E78" s="58">
        <v>46.38</v>
      </c>
      <c r="F78" s="17" t="s">
        <v>118</v>
      </c>
    </row>
    <row r="79" spans="1:6" x14ac:dyDescent="0.3">
      <c r="A79" s="6"/>
      <c r="B79" s="22"/>
      <c r="C79" s="59">
        <f>SUM(C78:C78)</f>
        <v>38.65</v>
      </c>
      <c r="D79" s="59">
        <f>SUM(D78:D78)</f>
        <v>7.73</v>
      </c>
      <c r="E79" s="59">
        <f>SUM(E78:E78)</f>
        <v>46.38</v>
      </c>
      <c r="F79" s="5"/>
    </row>
    <row r="80" spans="1:6" ht="17.45" customHeight="1" x14ac:dyDescent="0.3">
      <c r="A80" s="34" t="s">
        <v>92</v>
      </c>
      <c r="B80" s="34"/>
      <c r="C80" s="14"/>
      <c r="D80" s="14"/>
      <c r="E80" s="14"/>
      <c r="F80" s="5"/>
    </row>
    <row r="81" spans="1:6" x14ac:dyDescent="0.3">
      <c r="A81" s="9" t="s">
        <v>322</v>
      </c>
      <c r="B81" s="2" t="s">
        <v>556</v>
      </c>
      <c r="C81" s="12">
        <v>21.65</v>
      </c>
      <c r="D81" s="12">
        <v>4.33</v>
      </c>
      <c r="E81" s="12">
        <v>25.98</v>
      </c>
      <c r="F81" s="5" t="s">
        <v>8</v>
      </c>
    </row>
    <row r="82" spans="1:6" x14ac:dyDescent="0.3">
      <c r="A82" s="2"/>
      <c r="B82" s="2"/>
      <c r="C82" s="13">
        <f>SUM(C81:C81)</f>
        <v>21.65</v>
      </c>
      <c r="D82" s="13">
        <f>SUM(D81:D81)</f>
        <v>4.33</v>
      </c>
      <c r="E82" s="13">
        <f>SUM(E81:E81)</f>
        <v>25.98</v>
      </c>
      <c r="F82" s="5"/>
    </row>
    <row r="83" spans="1:6" x14ac:dyDescent="0.3">
      <c r="A83" s="2"/>
      <c r="B83" s="2"/>
      <c r="C83" s="42"/>
      <c r="D83" s="42"/>
      <c r="E83" s="42"/>
      <c r="F83" s="5"/>
    </row>
    <row r="84" spans="1:6" x14ac:dyDescent="0.3">
      <c r="A84" s="2"/>
      <c r="B84" s="43" t="s">
        <v>101</v>
      </c>
      <c r="C84" s="13">
        <f>C10+C23+C34+C39+C41+C44+C47+C50+C53+C56+C63+C71+C73+C76+C79+C82</f>
        <v>8252.84</v>
      </c>
      <c r="D84" s="13">
        <f>D10+D23+D34+D39+D41+D44+D47+D50+D53+D56+D63+D71+D73+D76+D79+D82</f>
        <v>1037.1819999999998</v>
      </c>
      <c r="E84" s="13">
        <f>E10+E23+E34+E39+E41+E44+E47+E50+E53+E56+E63+E71+E73+E76+E79+E82</f>
        <v>9290.021999999999</v>
      </c>
      <c r="F84" s="5"/>
    </row>
    <row r="85" spans="1:6" x14ac:dyDescent="0.3">
      <c r="A85" s="44"/>
      <c r="B85" s="21"/>
      <c r="C85" s="29"/>
      <c r="D85" s="29"/>
      <c r="E85" s="29"/>
      <c r="F85" s="5"/>
    </row>
    <row r="86" spans="1:6" x14ac:dyDescent="0.3">
      <c r="A86" s="9"/>
      <c r="B86" s="2"/>
      <c r="C86" s="15"/>
      <c r="D86" s="4"/>
      <c r="E86" s="4"/>
      <c r="F86" s="5"/>
    </row>
    <row r="87" spans="1:6" x14ac:dyDescent="0.3">
      <c r="A87" s="50"/>
      <c r="B87" s="2"/>
      <c r="C87" s="15"/>
      <c r="D87" s="4"/>
      <c r="E87" s="4"/>
      <c r="F87" s="5"/>
    </row>
    <row r="88" spans="1:6" x14ac:dyDescent="0.3">
      <c r="A88" s="44"/>
      <c r="B88" s="51"/>
      <c r="C88" s="15"/>
      <c r="D88" s="4"/>
      <c r="E88" s="4"/>
      <c r="F88" s="5"/>
    </row>
    <row r="89" spans="1:6" x14ac:dyDescent="0.3">
      <c r="A89" s="44"/>
      <c r="B89" s="51"/>
      <c r="C89" s="15"/>
      <c r="D89" s="4"/>
      <c r="E89" s="4"/>
      <c r="F89" s="5"/>
    </row>
    <row r="90" spans="1:6" x14ac:dyDescent="0.3">
      <c r="A90" s="44"/>
      <c r="B90" s="51"/>
      <c r="C90" s="15"/>
      <c r="D90" s="4"/>
      <c r="E90" s="4"/>
      <c r="F90" s="5"/>
    </row>
    <row r="91" spans="1:6" x14ac:dyDescent="0.3">
      <c r="A91" s="44"/>
      <c r="B91" s="51"/>
      <c r="C91" s="15"/>
      <c r="D91" s="4"/>
      <c r="E91" s="4"/>
      <c r="F91" s="5"/>
    </row>
    <row r="92" spans="1:6" x14ac:dyDescent="0.3">
      <c r="A92" s="52"/>
      <c r="B92" s="2"/>
      <c r="C92" s="4"/>
      <c r="D92" s="4"/>
      <c r="E92" s="4"/>
      <c r="F92" s="5"/>
    </row>
    <row r="93" spans="1:6" x14ac:dyDescent="0.3">
      <c r="A93" s="2"/>
      <c r="B93" s="2"/>
      <c r="C93" s="4"/>
      <c r="D93" s="4"/>
      <c r="E93" s="4"/>
      <c r="F93" s="5"/>
    </row>
    <row r="94" spans="1:6" x14ac:dyDescent="0.3">
      <c r="A94" s="2"/>
      <c r="B94" s="2"/>
      <c r="C94" s="4"/>
      <c r="D94" s="4"/>
      <c r="E94" s="4"/>
      <c r="F94" s="5"/>
    </row>
    <row r="95" spans="1:6" x14ac:dyDescent="0.3">
      <c r="A95" s="2"/>
      <c r="B95" s="2"/>
      <c r="C95" s="4"/>
      <c r="D95" s="4"/>
      <c r="E95" s="4"/>
      <c r="F95" s="5"/>
    </row>
    <row r="96" spans="1:6" x14ac:dyDescent="0.3">
      <c r="A96" s="2"/>
      <c r="B96" s="2"/>
      <c r="C96" s="4"/>
      <c r="D96" s="4"/>
      <c r="E96" s="4"/>
      <c r="F96" s="5"/>
    </row>
    <row r="97" spans="1:6" x14ac:dyDescent="0.3">
      <c r="A97" s="2"/>
      <c r="B97" s="2"/>
      <c r="C97" s="4"/>
      <c r="D97" s="4"/>
      <c r="E97" s="4"/>
      <c r="F97" s="5"/>
    </row>
    <row r="98" spans="1:6" x14ac:dyDescent="0.3">
      <c r="A98" s="2"/>
      <c r="B98" s="2"/>
      <c r="C98" s="4"/>
      <c r="D98" s="4"/>
      <c r="E98" s="4"/>
      <c r="F98" s="5"/>
    </row>
    <row r="99" spans="1:6" x14ac:dyDescent="0.3">
      <c r="A99" s="2"/>
      <c r="B99" s="2"/>
      <c r="C99" s="4"/>
      <c r="D99" s="4"/>
      <c r="E99" s="4"/>
      <c r="F99" s="5"/>
    </row>
  </sheetData>
  <mergeCells count="2">
    <mergeCell ref="A1:F1"/>
    <mergeCell ref="A45:B4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J20" sqref="J20"/>
    </sheetView>
  </sheetViews>
  <sheetFormatPr defaultRowHeight="14.4" x14ac:dyDescent="0.3"/>
  <cols>
    <col min="1" max="1" width="43.59765625" customWidth="1"/>
    <col min="2" max="2" width="36.59765625" bestFit="1" customWidth="1"/>
    <col min="3" max="3" width="11.296875" bestFit="1" customWidth="1"/>
    <col min="4" max="4" width="15.69921875" bestFit="1" customWidth="1"/>
    <col min="5" max="5" width="11.296875" bestFit="1" customWidth="1"/>
  </cols>
  <sheetData>
    <row r="1" spans="1:6" x14ac:dyDescent="0.3">
      <c r="A1" s="176" t="s">
        <v>557</v>
      </c>
      <c r="B1" s="176"/>
      <c r="C1" s="176"/>
      <c r="D1" s="176"/>
      <c r="E1" s="176"/>
      <c r="F1" s="176"/>
    </row>
    <row r="2" spans="1:6" x14ac:dyDescent="0.3">
      <c r="A2" s="64"/>
      <c r="B2" s="65">
        <v>43070</v>
      </c>
      <c r="C2" s="66"/>
      <c r="D2" s="66"/>
      <c r="E2" s="66"/>
      <c r="F2" s="67"/>
    </row>
    <row r="3" spans="1:6" x14ac:dyDescent="0.3">
      <c r="A3" s="64"/>
      <c r="B3" s="65"/>
      <c r="C3" s="66"/>
      <c r="D3" s="66"/>
      <c r="E3" s="66"/>
      <c r="F3" s="67"/>
    </row>
    <row r="4" spans="1:6" x14ac:dyDescent="0.3">
      <c r="A4" s="68" t="s">
        <v>558</v>
      </c>
      <c r="B4" s="64"/>
      <c r="C4" s="69" t="s">
        <v>2</v>
      </c>
      <c r="D4" s="69" t="s">
        <v>3</v>
      </c>
      <c r="E4" s="69" t="s">
        <v>4</v>
      </c>
      <c r="F4" s="70" t="s">
        <v>5</v>
      </c>
    </row>
    <row r="5" spans="1:6" x14ac:dyDescent="0.3">
      <c r="A5" s="71"/>
      <c r="B5" s="64"/>
      <c r="C5" s="72"/>
      <c r="D5" s="72"/>
      <c r="E5" s="72"/>
      <c r="F5" s="67"/>
    </row>
    <row r="6" spans="1:6" x14ac:dyDescent="0.3">
      <c r="A6" s="64"/>
      <c r="B6" s="64"/>
      <c r="C6" s="73">
        <f>SUM(C5:C5)</f>
        <v>0</v>
      </c>
      <c r="D6" s="73">
        <f>SUM(D5:D5)</f>
        <v>0</v>
      </c>
      <c r="E6" s="73">
        <f>SUM(E5:E5)</f>
        <v>0</v>
      </c>
      <c r="F6" s="67"/>
    </row>
    <row r="7" spans="1:6" x14ac:dyDescent="0.3">
      <c r="A7" s="68" t="s">
        <v>559</v>
      </c>
      <c r="B7" s="64"/>
      <c r="C7" s="74"/>
      <c r="D7" s="74"/>
      <c r="E7" s="74"/>
      <c r="F7" s="67"/>
    </row>
    <row r="8" spans="1:6" x14ac:dyDescent="0.3">
      <c r="A8" s="71" t="s">
        <v>534</v>
      </c>
      <c r="B8" s="64" t="s">
        <v>560</v>
      </c>
      <c r="C8" s="75">
        <v>99</v>
      </c>
      <c r="D8" s="75">
        <v>19.8</v>
      </c>
      <c r="E8" s="75">
        <v>118.8</v>
      </c>
      <c r="F8" s="76">
        <v>203275</v>
      </c>
    </row>
    <row r="9" spans="1:6" x14ac:dyDescent="0.3">
      <c r="A9" s="71"/>
      <c r="B9" s="64"/>
      <c r="C9" s="72"/>
      <c r="D9" s="72"/>
      <c r="E9" s="77"/>
      <c r="F9" s="67"/>
    </row>
    <row r="10" spans="1:6" x14ac:dyDescent="0.3">
      <c r="A10" s="71"/>
      <c r="B10" s="64"/>
      <c r="C10" s="72"/>
      <c r="D10" s="72"/>
      <c r="E10" s="77"/>
      <c r="F10" s="67"/>
    </row>
    <row r="11" spans="1:6" x14ac:dyDescent="0.3">
      <c r="A11" s="64"/>
      <c r="B11" s="64"/>
      <c r="C11" s="73">
        <f>SUM(C8:C10)</f>
        <v>99</v>
      </c>
      <c r="D11" s="73">
        <f>SUM(D8:D10)</f>
        <v>19.8</v>
      </c>
      <c r="E11" s="73">
        <f>SUM(E8:E10)</f>
        <v>118.8</v>
      </c>
      <c r="F11" s="67"/>
    </row>
    <row r="12" spans="1:6" x14ac:dyDescent="0.3">
      <c r="A12" s="68" t="s">
        <v>561</v>
      </c>
      <c r="B12" s="64"/>
      <c r="C12" s="74"/>
      <c r="D12" s="74"/>
      <c r="E12" s="74"/>
      <c r="F12" s="67"/>
    </row>
    <row r="13" spans="1:6" x14ac:dyDescent="0.3">
      <c r="A13" s="71" t="s">
        <v>562</v>
      </c>
      <c r="B13" s="64" t="s">
        <v>563</v>
      </c>
      <c r="C13" s="74">
        <v>311</v>
      </c>
      <c r="D13" s="74"/>
      <c r="E13" s="74">
        <v>311</v>
      </c>
      <c r="F13" s="67">
        <v>203274</v>
      </c>
    </row>
    <row r="14" spans="1:6" x14ac:dyDescent="0.3">
      <c r="A14" s="71" t="s">
        <v>564</v>
      </c>
      <c r="B14" s="64" t="s">
        <v>565</v>
      </c>
      <c r="C14" s="75">
        <v>36</v>
      </c>
      <c r="D14" s="75">
        <v>7.2</v>
      </c>
      <c r="E14" s="75">
        <v>43.2</v>
      </c>
      <c r="F14" s="78">
        <v>203272</v>
      </c>
    </row>
    <row r="15" spans="1:6" x14ac:dyDescent="0.3">
      <c r="A15" s="71" t="s">
        <v>566</v>
      </c>
      <c r="B15" s="64" t="s">
        <v>567</v>
      </c>
      <c r="C15" s="75">
        <v>10</v>
      </c>
      <c r="D15" s="75">
        <v>2</v>
      </c>
      <c r="E15" s="75">
        <v>12</v>
      </c>
      <c r="F15" s="78" t="s">
        <v>8</v>
      </c>
    </row>
    <row r="16" spans="1:6" x14ac:dyDescent="0.3">
      <c r="A16" s="71" t="s">
        <v>568</v>
      </c>
      <c r="B16" s="64" t="s">
        <v>569</v>
      </c>
      <c r="C16" s="75">
        <v>110</v>
      </c>
      <c r="D16" s="75">
        <v>22</v>
      </c>
      <c r="E16" s="75">
        <v>132</v>
      </c>
      <c r="F16" s="78">
        <v>203278</v>
      </c>
    </row>
    <row r="17" spans="1:6" x14ac:dyDescent="0.3">
      <c r="A17" s="71" t="s">
        <v>570</v>
      </c>
      <c r="B17" s="64" t="s">
        <v>571</v>
      </c>
      <c r="C17" s="75">
        <v>56</v>
      </c>
      <c r="D17" s="75"/>
      <c r="E17" s="75">
        <v>56</v>
      </c>
      <c r="F17" s="78">
        <v>203279</v>
      </c>
    </row>
    <row r="18" spans="1:6" x14ac:dyDescent="0.3">
      <c r="A18" s="79"/>
      <c r="B18" s="80"/>
      <c r="C18" s="73">
        <f>SUM(C13:C17)</f>
        <v>523</v>
      </c>
      <c r="D18" s="73">
        <f>SUM(D13:D17)</f>
        <v>31.2</v>
      </c>
      <c r="E18" s="73">
        <f>SUM(E13:E17)</f>
        <v>554.20000000000005</v>
      </c>
      <c r="F18" s="67"/>
    </row>
    <row r="19" spans="1:6" x14ac:dyDescent="0.3">
      <c r="A19" s="64"/>
      <c r="B19" s="64"/>
      <c r="C19" s="81"/>
      <c r="D19" s="81"/>
      <c r="E19" s="81"/>
      <c r="F19" s="67"/>
    </row>
    <row r="20" spans="1:6" x14ac:dyDescent="0.3">
      <c r="A20" s="68" t="s">
        <v>572</v>
      </c>
      <c r="B20" s="64"/>
      <c r="C20" s="74"/>
      <c r="D20" s="74"/>
      <c r="E20" s="74"/>
      <c r="F20" s="67"/>
    </row>
    <row r="21" spans="1:6" x14ac:dyDescent="0.3">
      <c r="A21" s="71" t="s">
        <v>278</v>
      </c>
      <c r="B21" s="64" t="s">
        <v>573</v>
      </c>
      <c r="C21" s="74">
        <v>29.57</v>
      </c>
      <c r="D21" s="74">
        <v>1.48</v>
      </c>
      <c r="E21" s="74">
        <v>31.05</v>
      </c>
      <c r="F21" s="67">
        <v>203277</v>
      </c>
    </row>
    <row r="22" spans="1:6" x14ac:dyDescent="0.3">
      <c r="A22" s="71"/>
      <c r="B22" s="64"/>
      <c r="C22" s="72"/>
      <c r="D22" s="72"/>
      <c r="E22" s="72"/>
      <c r="F22" s="82"/>
    </row>
    <row r="23" spans="1:6" x14ac:dyDescent="0.3">
      <c r="A23" s="83"/>
      <c r="B23" s="79"/>
      <c r="C23" s="73">
        <f>SUM(C21:C22)</f>
        <v>29.57</v>
      </c>
      <c r="D23" s="73">
        <f>SUM(D21:D22)</f>
        <v>1.48</v>
      </c>
      <c r="E23" s="73">
        <f>SUM(E21:E22)</f>
        <v>31.05</v>
      </c>
      <c r="F23" s="67"/>
    </row>
    <row r="24" spans="1:6" x14ac:dyDescent="0.3">
      <c r="A24" s="84" t="s">
        <v>574</v>
      </c>
      <c r="B24" s="79"/>
      <c r="C24" s="81"/>
      <c r="D24" s="81"/>
      <c r="E24" s="81"/>
      <c r="F24" s="67"/>
    </row>
    <row r="25" spans="1:6" x14ac:dyDescent="0.3">
      <c r="A25" s="83" t="s">
        <v>575</v>
      </c>
      <c r="B25" s="79" t="s">
        <v>576</v>
      </c>
      <c r="C25" s="81">
        <v>5150</v>
      </c>
      <c r="D25" s="81">
        <v>1030</v>
      </c>
      <c r="E25" s="81">
        <v>6180</v>
      </c>
      <c r="F25" s="67">
        <v>203273</v>
      </c>
    </row>
    <row r="26" spans="1:6" x14ac:dyDescent="0.3">
      <c r="A26" s="83" t="s">
        <v>575</v>
      </c>
      <c r="B26" s="79" t="s">
        <v>577</v>
      </c>
      <c r="C26" s="81">
        <v>313.33</v>
      </c>
      <c r="D26" s="81">
        <v>62.67</v>
      </c>
      <c r="E26" s="81">
        <v>376</v>
      </c>
      <c r="F26" s="67">
        <v>203273</v>
      </c>
    </row>
    <row r="27" spans="1:6" x14ac:dyDescent="0.3">
      <c r="A27" s="84"/>
      <c r="B27" s="79"/>
      <c r="C27" s="81"/>
      <c r="D27" s="81"/>
      <c r="E27" s="81"/>
      <c r="F27" s="67"/>
    </row>
    <row r="28" spans="1:6" x14ac:dyDescent="0.3">
      <c r="A28" s="83"/>
      <c r="B28" s="79"/>
      <c r="C28" s="73">
        <f>SUM(C25:C27)</f>
        <v>5463.33</v>
      </c>
      <c r="D28" s="73">
        <f>SUM(D25:D27)</f>
        <v>1092.67</v>
      </c>
      <c r="E28" s="73">
        <f>SUM(E25:E27)</f>
        <v>6556</v>
      </c>
      <c r="F28" s="67"/>
    </row>
    <row r="29" spans="1:6" x14ac:dyDescent="0.3">
      <c r="A29" s="64"/>
      <c r="B29" s="64"/>
      <c r="C29" s="81"/>
      <c r="D29" s="81"/>
      <c r="E29" s="81"/>
      <c r="F29" s="67"/>
    </row>
    <row r="30" spans="1:6" x14ac:dyDescent="0.3">
      <c r="A30" s="68" t="s">
        <v>578</v>
      </c>
      <c r="B30" s="64"/>
      <c r="C30" s="81"/>
      <c r="D30" s="81"/>
      <c r="E30" s="81"/>
      <c r="F30" s="85"/>
    </row>
    <row r="31" spans="1:6" x14ac:dyDescent="0.3">
      <c r="A31" s="86" t="s">
        <v>94</v>
      </c>
      <c r="B31" s="87" t="s">
        <v>579</v>
      </c>
      <c r="C31" s="88">
        <v>12848.33</v>
      </c>
      <c r="D31" s="88"/>
      <c r="E31" s="88">
        <v>12848.33</v>
      </c>
      <c r="F31" s="85" t="s">
        <v>580</v>
      </c>
    </row>
    <row r="32" spans="1:6" x14ac:dyDescent="0.3">
      <c r="A32" s="86" t="s">
        <v>97</v>
      </c>
      <c r="B32" s="87" t="s">
        <v>581</v>
      </c>
      <c r="C32" s="88">
        <v>3703.4</v>
      </c>
      <c r="D32" s="88"/>
      <c r="E32" s="88">
        <v>3703.4</v>
      </c>
      <c r="F32" s="85">
        <v>203280</v>
      </c>
    </row>
    <row r="33" spans="1:6" x14ac:dyDescent="0.3">
      <c r="A33" s="86" t="s">
        <v>456</v>
      </c>
      <c r="B33" s="87" t="s">
        <v>582</v>
      </c>
      <c r="C33" s="88">
        <v>4608.83</v>
      </c>
      <c r="D33" s="88"/>
      <c r="E33" s="88">
        <v>4608.33</v>
      </c>
      <c r="F33" s="67">
        <v>203282</v>
      </c>
    </row>
    <row r="34" spans="1:6" x14ac:dyDescent="0.3">
      <c r="A34" s="64"/>
      <c r="B34" s="64"/>
      <c r="C34" s="73">
        <f>SUM(C31:C33)</f>
        <v>21160.559999999998</v>
      </c>
      <c r="D34" s="73">
        <v>0</v>
      </c>
      <c r="E34" s="73">
        <f>SUM(E31:E33)</f>
        <v>21160.059999999998</v>
      </c>
      <c r="F34" s="67"/>
    </row>
    <row r="35" spans="1:6" x14ac:dyDescent="0.3">
      <c r="A35" s="64"/>
      <c r="B35" s="64"/>
      <c r="C35" s="89"/>
      <c r="D35" s="89"/>
      <c r="E35" s="89"/>
      <c r="F35" s="67"/>
    </row>
    <row r="36" spans="1:6" x14ac:dyDescent="0.3">
      <c r="A36" s="64"/>
      <c r="B36" s="90" t="s">
        <v>101</v>
      </c>
      <c r="C36" s="73">
        <f>C6+C11+C18+C23+C28+C34</f>
        <v>27275.46</v>
      </c>
      <c r="D36" s="73">
        <f t="shared" ref="D36:E36" si="0">D6+D11+D18+D23+D28+D34</f>
        <v>1145.1500000000001</v>
      </c>
      <c r="E36" s="73">
        <f t="shared" si="0"/>
        <v>28420.109999999997</v>
      </c>
      <c r="F36" s="67"/>
    </row>
    <row r="37" spans="1:6" x14ac:dyDescent="0.3">
      <c r="A37" s="64"/>
      <c r="B37" s="64"/>
      <c r="C37" s="81"/>
      <c r="D37" s="81"/>
      <c r="E37" s="81"/>
      <c r="F37" s="67"/>
    </row>
    <row r="38" spans="1:6" x14ac:dyDescent="0.3">
      <c r="A38" s="64" t="s">
        <v>467</v>
      </c>
      <c r="B38" s="87" t="s">
        <v>583</v>
      </c>
      <c r="C38" s="81">
        <v>100</v>
      </c>
      <c r="D38" s="81" t="s">
        <v>584</v>
      </c>
      <c r="E38" s="91">
        <v>100176</v>
      </c>
      <c r="F38" s="67"/>
    </row>
    <row r="39" spans="1:6" x14ac:dyDescent="0.3">
      <c r="A39" s="64"/>
      <c r="B39" s="87"/>
      <c r="C39" s="81"/>
      <c r="D39" s="81"/>
      <c r="E39" s="91"/>
      <c r="F39" s="67"/>
    </row>
    <row r="40" spans="1:6" x14ac:dyDescent="0.3">
      <c r="A40" s="92"/>
      <c r="B40" s="64"/>
      <c r="C40" s="66"/>
      <c r="D40" s="66"/>
      <c r="E40" s="66"/>
      <c r="F40" s="67"/>
    </row>
    <row r="41" spans="1:6" x14ac:dyDescent="0.3">
      <c r="A41" s="64"/>
      <c r="B41" s="64"/>
      <c r="C41" s="66"/>
      <c r="D41" s="66"/>
      <c r="E41" s="66"/>
      <c r="F41" s="67"/>
    </row>
    <row r="42" spans="1:6" x14ac:dyDescent="0.3">
      <c r="A42" s="64"/>
      <c r="B42" s="64"/>
      <c r="C42" s="66"/>
      <c r="D42" s="66"/>
      <c r="E42" s="66"/>
      <c r="F42" s="67"/>
    </row>
    <row r="43" spans="1:6" x14ac:dyDescent="0.3">
      <c r="A43" s="64"/>
      <c r="B43" s="64"/>
      <c r="C43" s="66"/>
      <c r="D43" s="66"/>
      <c r="E43" s="66"/>
      <c r="F43" s="67"/>
    </row>
    <row r="44" spans="1:6" x14ac:dyDescent="0.3">
      <c r="A44" s="64"/>
      <c r="B44" s="64"/>
      <c r="C44" s="66"/>
      <c r="D44" s="66"/>
      <c r="E44" s="66"/>
      <c r="F44" s="67"/>
    </row>
    <row r="45" spans="1:6" x14ac:dyDescent="0.3">
      <c r="A45" s="64"/>
      <c r="B45" s="64"/>
      <c r="C45" s="66"/>
      <c r="D45" s="66"/>
      <c r="E45" s="66"/>
      <c r="F45" s="67"/>
    </row>
    <row r="46" spans="1:6" x14ac:dyDescent="0.3">
      <c r="A46" s="64"/>
      <c r="B46" s="64"/>
      <c r="C46" s="66"/>
      <c r="D46" s="66"/>
      <c r="E46" s="66"/>
      <c r="F46" s="67"/>
    </row>
    <row r="47" spans="1:6" x14ac:dyDescent="0.3">
      <c r="A47" s="64"/>
      <c r="B47" s="64"/>
      <c r="C47" s="66"/>
      <c r="D47" s="66"/>
      <c r="E47" s="66"/>
      <c r="F47" s="67"/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workbookViewId="0">
      <selection activeCell="K27" sqref="K27"/>
    </sheetView>
  </sheetViews>
  <sheetFormatPr defaultRowHeight="14.4" x14ac:dyDescent="0.3"/>
  <cols>
    <col min="1" max="1" width="3.8984375" bestFit="1" customWidth="1"/>
    <col min="2" max="2" width="28.59765625" customWidth="1"/>
    <col min="3" max="3" width="43.59765625" bestFit="1" customWidth="1"/>
    <col min="4" max="4" width="13.69921875" customWidth="1"/>
    <col min="5" max="5" width="11.69921875" customWidth="1"/>
    <col min="6" max="6" width="13.8984375" customWidth="1"/>
    <col min="7" max="7" width="10.296875" style="60" customWidth="1"/>
    <col min="257" max="257" width="3.8984375" bestFit="1" customWidth="1"/>
    <col min="258" max="258" width="28.59765625" customWidth="1"/>
    <col min="259" max="259" width="43.59765625" bestFit="1" customWidth="1"/>
    <col min="260" max="260" width="13.69921875" customWidth="1"/>
    <col min="261" max="261" width="11.69921875" customWidth="1"/>
    <col min="262" max="262" width="13.8984375" customWidth="1"/>
    <col min="263" max="263" width="10.296875" customWidth="1"/>
    <col min="513" max="513" width="3.8984375" bestFit="1" customWidth="1"/>
    <col min="514" max="514" width="28.59765625" customWidth="1"/>
    <col min="515" max="515" width="43.59765625" bestFit="1" customWidth="1"/>
    <col min="516" max="516" width="13.69921875" customWidth="1"/>
    <col min="517" max="517" width="11.69921875" customWidth="1"/>
    <col min="518" max="518" width="13.8984375" customWidth="1"/>
    <col min="519" max="519" width="10.296875" customWidth="1"/>
    <col min="769" max="769" width="3.8984375" bestFit="1" customWidth="1"/>
    <col min="770" max="770" width="28.59765625" customWidth="1"/>
    <col min="771" max="771" width="43.59765625" bestFit="1" customWidth="1"/>
    <col min="772" max="772" width="13.69921875" customWidth="1"/>
    <col min="773" max="773" width="11.69921875" customWidth="1"/>
    <col min="774" max="774" width="13.8984375" customWidth="1"/>
    <col min="775" max="775" width="10.296875" customWidth="1"/>
    <col min="1025" max="1025" width="3.8984375" bestFit="1" customWidth="1"/>
    <col min="1026" max="1026" width="28.59765625" customWidth="1"/>
    <col min="1027" max="1027" width="43.59765625" bestFit="1" customWidth="1"/>
    <col min="1028" max="1028" width="13.69921875" customWidth="1"/>
    <col min="1029" max="1029" width="11.69921875" customWidth="1"/>
    <col min="1030" max="1030" width="13.8984375" customWidth="1"/>
    <col min="1031" max="1031" width="10.296875" customWidth="1"/>
    <col min="1281" max="1281" width="3.8984375" bestFit="1" customWidth="1"/>
    <col min="1282" max="1282" width="28.59765625" customWidth="1"/>
    <col min="1283" max="1283" width="43.59765625" bestFit="1" customWidth="1"/>
    <col min="1284" max="1284" width="13.69921875" customWidth="1"/>
    <col min="1285" max="1285" width="11.69921875" customWidth="1"/>
    <col min="1286" max="1286" width="13.8984375" customWidth="1"/>
    <col min="1287" max="1287" width="10.296875" customWidth="1"/>
    <col min="1537" max="1537" width="3.8984375" bestFit="1" customWidth="1"/>
    <col min="1538" max="1538" width="28.59765625" customWidth="1"/>
    <col min="1539" max="1539" width="43.59765625" bestFit="1" customWidth="1"/>
    <col min="1540" max="1540" width="13.69921875" customWidth="1"/>
    <col min="1541" max="1541" width="11.69921875" customWidth="1"/>
    <col min="1542" max="1542" width="13.8984375" customWidth="1"/>
    <col min="1543" max="1543" width="10.296875" customWidth="1"/>
    <col min="1793" max="1793" width="3.8984375" bestFit="1" customWidth="1"/>
    <col min="1794" max="1794" width="28.59765625" customWidth="1"/>
    <col min="1795" max="1795" width="43.59765625" bestFit="1" customWidth="1"/>
    <col min="1796" max="1796" width="13.69921875" customWidth="1"/>
    <col min="1797" max="1797" width="11.69921875" customWidth="1"/>
    <col min="1798" max="1798" width="13.8984375" customWidth="1"/>
    <col min="1799" max="1799" width="10.296875" customWidth="1"/>
    <col min="2049" max="2049" width="3.8984375" bestFit="1" customWidth="1"/>
    <col min="2050" max="2050" width="28.59765625" customWidth="1"/>
    <col min="2051" max="2051" width="43.59765625" bestFit="1" customWidth="1"/>
    <col min="2052" max="2052" width="13.69921875" customWidth="1"/>
    <col min="2053" max="2053" width="11.69921875" customWidth="1"/>
    <col min="2054" max="2054" width="13.8984375" customWidth="1"/>
    <col min="2055" max="2055" width="10.296875" customWidth="1"/>
    <col min="2305" max="2305" width="3.8984375" bestFit="1" customWidth="1"/>
    <col min="2306" max="2306" width="28.59765625" customWidth="1"/>
    <col min="2307" max="2307" width="43.59765625" bestFit="1" customWidth="1"/>
    <col min="2308" max="2308" width="13.69921875" customWidth="1"/>
    <col min="2309" max="2309" width="11.69921875" customWidth="1"/>
    <col min="2310" max="2310" width="13.8984375" customWidth="1"/>
    <col min="2311" max="2311" width="10.296875" customWidth="1"/>
    <col min="2561" max="2561" width="3.8984375" bestFit="1" customWidth="1"/>
    <col min="2562" max="2562" width="28.59765625" customWidth="1"/>
    <col min="2563" max="2563" width="43.59765625" bestFit="1" customWidth="1"/>
    <col min="2564" max="2564" width="13.69921875" customWidth="1"/>
    <col min="2565" max="2565" width="11.69921875" customWidth="1"/>
    <col min="2566" max="2566" width="13.8984375" customWidth="1"/>
    <col min="2567" max="2567" width="10.296875" customWidth="1"/>
    <col min="2817" max="2817" width="3.8984375" bestFit="1" customWidth="1"/>
    <col min="2818" max="2818" width="28.59765625" customWidth="1"/>
    <col min="2819" max="2819" width="43.59765625" bestFit="1" customWidth="1"/>
    <col min="2820" max="2820" width="13.69921875" customWidth="1"/>
    <col min="2821" max="2821" width="11.69921875" customWidth="1"/>
    <col min="2822" max="2822" width="13.8984375" customWidth="1"/>
    <col min="2823" max="2823" width="10.296875" customWidth="1"/>
    <col min="3073" max="3073" width="3.8984375" bestFit="1" customWidth="1"/>
    <col min="3074" max="3074" width="28.59765625" customWidth="1"/>
    <col min="3075" max="3075" width="43.59765625" bestFit="1" customWidth="1"/>
    <col min="3076" max="3076" width="13.69921875" customWidth="1"/>
    <col min="3077" max="3077" width="11.69921875" customWidth="1"/>
    <col min="3078" max="3078" width="13.8984375" customWidth="1"/>
    <col min="3079" max="3079" width="10.296875" customWidth="1"/>
    <col min="3329" max="3329" width="3.8984375" bestFit="1" customWidth="1"/>
    <col min="3330" max="3330" width="28.59765625" customWidth="1"/>
    <col min="3331" max="3331" width="43.59765625" bestFit="1" customWidth="1"/>
    <col min="3332" max="3332" width="13.69921875" customWidth="1"/>
    <col min="3333" max="3333" width="11.69921875" customWidth="1"/>
    <col min="3334" max="3334" width="13.8984375" customWidth="1"/>
    <col min="3335" max="3335" width="10.296875" customWidth="1"/>
    <col min="3585" max="3585" width="3.8984375" bestFit="1" customWidth="1"/>
    <col min="3586" max="3586" width="28.59765625" customWidth="1"/>
    <col min="3587" max="3587" width="43.59765625" bestFit="1" customWidth="1"/>
    <col min="3588" max="3588" width="13.69921875" customWidth="1"/>
    <col min="3589" max="3589" width="11.69921875" customWidth="1"/>
    <col min="3590" max="3590" width="13.8984375" customWidth="1"/>
    <col min="3591" max="3591" width="10.296875" customWidth="1"/>
    <col min="3841" max="3841" width="3.8984375" bestFit="1" customWidth="1"/>
    <col min="3842" max="3842" width="28.59765625" customWidth="1"/>
    <col min="3843" max="3843" width="43.59765625" bestFit="1" customWidth="1"/>
    <col min="3844" max="3844" width="13.69921875" customWidth="1"/>
    <col min="3845" max="3845" width="11.69921875" customWidth="1"/>
    <col min="3846" max="3846" width="13.8984375" customWidth="1"/>
    <col min="3847" max="3847" width="10.296875" customWidth="1"/>
    <col min="4097" max="4097" width="3.8984375" bestFit="1" customWidth="1"/>
    <col min="4098" max="4098" width="28.59765625" customWidth="1"/>
    <col min="4099" max="4099" width="43.59765625" bestFit="1" customWidth="1"/>
    <col min="4100" max="4100" width="13.69921875" customWidth="1"/>
    <col min="4101" max="4101" width="11.69921875" customWidth="1"/>
    <col min="4102" max="4102" width="13.8984375" customWidth="1"/>
    <col min="4103" max="4103" width="10.296875" customWidth="1"/>
    <col min="4353" max="4353" width="3.8984375" bestFit="1" customWidth="1"/>
    <col min="4354" max="4354" width="28.59765625" customWidth="1"/>
    <col min="4355" max="4355" width="43.59765625" bestFit="1" customWidth="1"/>
    <col min="4356" max="4356" width="13.69921875" customWidth="1"/>
    <col min="4357" max="4357" width="11.69921875" customWidth="1"/>
    <col min="4358" max="4358" width="13.8984375" customWidth="1"/>
    <col min="4359" max="4359" width="10.296875" customWidth="1"/>
    <col min="4609" max="4609" width="3.8984375" bestFit="1" customWidth="1"/>
    <col min="4610" max="4610" width="28.59765625" customWidth="1"/>
    <col min="4611" max="4611" width="43.59765625" bestFit="1" customWidth="1"/>
    <col min="4612" max="4612" width="13.69921875" customWidth="1"/>
    <col min="4613" max="4613" width="11.69921875" customWidth="1"/>
    <col min="4614" max="4614" width="13.8984375" customWidth="1"/>
    <col min="4615" max="4615" width="10.296875" customWidth="1"/>
    <col min="4865" max="4865" width="3.8984375" bestFit="1" customWidth="1"/>
    <col min="4866" max="4866" width="28.59765625" customWidth="1"/>
    <col min="4867" max="4867" width="43.59765625" bestFit="1" customWidth="1"/>
    <col min="4868" max="4868" width="13.69921875" customWidth="1"/>
    <col min="4869" max="4869" width="11.69921875" customWidth="1"/>
    <col min="4870" max="4870" width="13.8984375" customWidth="1"/>
    <col min="4871" max="4871" width="10.296875" customWidth="1"/>
    <col min="5121" max="5121" width="3.8984375" bestFit="1" customWidth="1"/>
    <col min="5122" max="5122" width="28.59765625" customWidth="1"/>
    <col min="5123" max="5123" width="43.59765625" bestFit="1" customWidth="1"/>
    <col min="5124" max="5124" width="13.69921875" customWidth="1"/>
    <col min="5125" max="5125" width="11.69921875" customWidth="1"/>
    <col min="5126" max="5126" width="13.8984375" customWidth="1"/>
    <col min="5127" max="5127" width="10.296875" customWidth="1"/>
    <col min="5377" max="5377" width="3.8984375" bestFit="1" customWidth="1"/>
    <col min="5378" max="5378" width="28.59765625" customWidth="1"/>
    <col min="5379" max="5379" width="43.59765625" bestFit="1" customWidth="1"/>
    <col min="5380" max="5380" width="13.69921875" customWidth="1"/>
    <col min="5381" max="5381" width="11.69921875" customWidth="1"/>
    <col min="5382" max="5382" width="13.8984375" customWidth="1"/>
    <col min="5383" max="5383" width="10.296875" customWidth="1"/>
    <col min="5633" max="5633" width="3.8984375" bestFit="1" customWidth="1"/>
    <col min="5634" max="5634" width="28.59765625" customWidth="1"/>
    <col min="5635" max="5635" width="43.59765625" bestFit="1" customWidth="1"/>
    <col min="5636" max="5636" width="13.69921875" customWidth="1"/>
    <col min="5637" max="5637" width="11.69921875" customWidth="1"/>
    <col min="5638" max="5638" width="13.8984375" customWidth="1"/>
    <col min="5639" max="5639" width="10.296875" customWidth="1"/>
    <col min="5889" max="5889" width="3.8984375" bestFit="1" customWidth="1"/>
    <col min="5890" max="5890" width="28.59765625" customWidth="1"/>
    <col min="5891" max="5891" width="43.59765625" bestFit="1" customWidth="1"/>
    <col min="5892" max="5892" width="13.69921875" customWidth="1"/>
    <col min="5893" max="5893" width="11.69921875" customWidth="1"/>
    <col min="5894" max="5894" width="13.8984375" customWidth="1"/>
    <col min="5895" max="5895" width="10.296875" customWidth="1"/>
    <col min="6145" max="6145" width="3.8984375" bestFit="1" customWidth="1"/>
    <col min="6146" max="6146" width="28.59765625" customWidth="1"/>
    <col min="6147" max="6147" width="43.59765625" bestFit="1" customWidth="1"/>
    <col min="6148" max="6148" width="13.69921875" customWidth="1"/>
    <col min="6149" max="6149" width="11.69921875" customWidth="1"/>
    <col min="6150" max="6150" width="13.8984375" customWidth="1"/>
    <col min="6151" max="6151" width="10.296875" customWidth="1"/>
    <col min="6401" max="6401" width="3.8984375" bestFit="1" customWidth="1"/>
    <col min="6402" max="6402" width="28.59765625" customWidth="1"/>
    <col min="6403" max="6403" width="43.59765625" bestFit="1" customWidth="1"/>
    <col min="6404" max="6404" width="13.69921875" customWidth="1"/>
    <col min="6405" max="6405" width="11.69921875" customWidth="1"/>
    <col min="6406" max="6406" width="13.8984375" customWidth="1"/>
    <col min="6407" max="6407" width="10.296875" customWidth="1"/>
    <col min="6657" max="6657" width="3.8984375" bestFit="1" customWidth="1"/>
    <col min="6658" max="6658" width="28.59765625" customWidth="1"/>
    <col min="6659" max="6659" width="43.59765625" bestFit="1" customWidth="1"/>
    <col min="6660" max="6660" width="13.69921875" customWidth="1"/>
    <col min="6661" max="6661" width="11.69921875" customWidth="1"/>
    <col min="6662" max="6662" width="13.8984375" customWidth="1"/>
    <col min="6663" max="6663" width="10.296875" customWidth="1"/>
    <col min="6913" max="6913" width="3.8984375" bestFit="1" customWidth="1"/>
    <col min="6914" max="6914" width="28.59765625" customWidth="1"/>
    <col min="6915" max="6915" width="43.59765625" bestFit="1" customWidth="1"/>
    <col min="6916" max="6916" width="13.69921875" customWidth="1"/>
    <col min="6917" max="6917" width="11.69921875" customWidth="1"/>
    <col min="6918" max="6918" width="13.8984375" customWidth="1"/>
    <col min="6919" max="6919" width="10.296875" customWidth="1"/>
    <col min="7169" max="7169" width="3.8984375" bestFit="1" customWidth="1"/>
    <col min="7170" max="7170" width="28.59765625" customWidth="1"/>
    <col min="7171" max="7171" width="43.59765625" bestFit="1" customWidth="1"/>
    <col min="7172" max="7172" width="13.69921875" customWidth="1"/>
    <col min="7173" max="7173" width="11.69921875" customWidth="1"/>
    <col min="7174" max="7174" width="13.8984375" customWidth="1"/>
    <col min="7175" max="7175" width="10.296875" customWidth="1"/>
    <col min="7425" max="7425" width="3.8984375" bestFit="1" customWidth="1"/>
    <col min="7426" max="7426" width="28.59765625" customWidth="1"/>
    <col min="7427" max="7427" width="43.59765625" bestFit="1" customWidth="1"/>
    <col min="7428" max="7428" width="13.69921875" customWidth="1"/>
    <col min="7429" max="7429" width="11.69921875" customWidth="1"/>
    <col min="7430" max="7430" width="13.8984375" customWidth="1"/>
    <col min="7431" max="7431" width="10.296875" customWidth="1"/>
    <col min="7681" max="7681" width="3.8984375" bestFit="1" customWidth="1"/>
    <col min="7682" max="7682" width="28.59765625" customWidth="1"/>
    <col min="7683" max="7683" width="43.59765625" bestFit="1" customWidth="1"/>
    <col min="7684" max="7684" width="13.69921875" customWidth="1"/>
    <col min="7685" max="7685" width="11.69921875" customWidth="1"/>
    <col min="7686" max="7686" width="13.8984375" customWidth="1"/>
    <col min="7687" max="7687" width="10.296875" customWidth="1"/>
    <col min="7937" max="7937" width="3.8984375" bestFit="1" customWidth="1"/>
    <col min="7938" max="7938" width="28.59765625" customWidth="1"/>
    <col min="7939" max="7939" width="43.59765625" bestFit="1" customWidth="1"/>
    <col min="7940" max="7940" width="13.69921875" customWidth="1"/>
    <col min="7941" max="7941" width="11.69921875" customWidth="1"/>
    <col min="7942" max="7942" width="13.8984375" customWidth="1"/>
    <col min="7943" max="7943" width="10.296875" customWidth="1"/>
    <col min="8193" max="8193" width="3.8984375" bestFit="1" customWidth="1"/>
    <col min="8194" max="8194" width="28.59765625" customWidth="1"/>
    <col min="8195" max="8195" width="43.59765625" bestFit="1" customWidth="1"/>
    <col min="8196" max="8196" width="13.69921875" customWidth="1"/>
    <col min="8197" max="8197" width="11.69921875" customWidth="1"/>
    <col min="8198" max="8198" width="13.8984375" customWidth="1"/>
    <col min="8199" max="8199" width="10.296875" customWidth="1"/>
    <col min="8449" max="8449" width="3.8984375" bestFit="1" customWidth="1"/>
    <col min="8450" max="8450" width="28.59765625" customWidth="1"/>
    <col min="8451" max="8451" width="43.59765625" bestFit="1" customWidth="1"/>
    <col min="8452" max="8452" width="13.69921875" customWidth="1"/>
    <col min="8453" max="8453" width="11.69921875" customWidth="1"/>
    <col min="8454" max="8454" width="13.8984375" customWidth="1"/>
    <col min="8455" max="8455" width="10.296875" customWidth="1"/>
    <col min="8705" max="8705" width="3.8984375" bestFit="1" customWidth="1"/>
    <col min="8706" max="8706" width="28.59765625" customWidth="1"/>
    <col min="8707" max="8707" width="43.59765625" bestFit="1" customWidth="1"/>
    <col min="8708" max="8708" width="13.69921875" customWidth="1"/>
    <col min="8709" max="8709" width="11.69921875" customWidth="1"/>
    <col min="8710" max="8710" width="13.8984375" customWidth="1"/>
    <col min="8711" max="8711" width="10.296875" customWidth="1"/>
    <col min="8961" max="8961" width="3.8984375" bestFit="1" customWidth="1"/>
    <col min="8962" max="8962" width="28.59765625" customWidth="1"/>
    <col min="8963" max="8963" width="43.59765625" bestFit="1" customWidth="1"/>
    <col min="8964" max="8964" width="13.69921875" customWidth="1"/>
    <col min="8965" max="8965" width="11.69921875" customWidth="1"/>
    <col min="8966" max="8966" width="13.8984375" customWidth="1"/>
    <col min="8967" max="8967" width="10.296875" customWidth="1"/>
    <col min="9217" max="9217" width="3.8984375" bestFit="1" customWidth="1"/>
    <col min="9218" max="9218" width="28.59765625" customWidth="1"/>
    <col min="9219" max="9219" width="43.59765625" bestFit="1" customWidth="1"/>
    <col min="9220" max="9220" width="13.69921875" customWidth="1"/>
    <col min="9221" max="9221" width="11.69921875" customWidth="1"/>
    <col min="9222" max="9222" width="13.8984375" customWidth="1"/>
    <col min="9223" max="9223" width="10.296875" customWidth="1"/>
    <col min="9473" max="9473" width="3.8984375" bestFit="1" customWidth="1"/>
    <col min="9474" max="9474" width="28.59765625" customWidth="1"/>
    <col min="9475" max="9475" width="43.59765625" bestFit="1" customWidth="1"/>
    <col min="9476" max="9476" width="13.69921875" customWidth="1"/>
    <col min="9477" max="9477" width="11.69921875" customWidth="1"/>
    <col min="9478" max="9478" width="13.8984375" customWidth="1"/>
    <col min="9479" max="9479" width="10.296875" customWidth="1"/>
    <col min="9729" max="9729" width="3.8984375" bestFit="1" customWidth="1"/>
    <col min="9730" max="9730" width="28.59765625" customWidth="1"/>
    <col min="9731" max="9731" width="43.59765625" bestFit="1" customWidth="1"/>
    <col min="9732" max="9732" width="13.69921875" customWidth="1"/>
    <col min="9733" max="9733" width="11.69921875" customWidth="1"/>
    <col min="9734" max="9734" width="13.8984375" customWidth="1"/>
    <col min="9735" max="9735" width="10.296875" customWidth="1"/>
    <col min="9985" max="9985" width="3.8984375" bestFit="1" customWidth="1"/>
    <col min="9986" max="9986" width="28.59765625" customWidth="1"/>
    <col min="9987" max="9987" width="43.59765625" bestFit="1" customWidth="1"/>
    <col min="9988" max="9988" width="13.69921875" customWidth="1"/>
    <col min="9989" max="9989" width="11.69921875" customWidth="1"/>
    <col min="9990" max="9990" width="13.8984375" customWidth="1"/>
    <col min="9991" max="9991" width="10.296875" customWidth="1"/>
    <col min="10241" max="10241" width="3.8984375" bestFit="1" customWidth="1"/>
    <col min="10242" max="10242" width="28.59765625" customWidth="1"/>
    <col min="10243" max="10243" width="43.59765625" bestFit="1" customWidth="1"/>
    <col min="10244" max="10244" width="13.69921875" customWidth="1"/>
    <col min="10245" max="10245" width="11.69921875" customWidth="1"/>
    <col min="10246" max="10246" width="13.8984375" customWidth="1"/>
    <col min="10247" max="10247" width="10.296875" customWidth="1"/>
    <col min="10497" max="10497" width="3.8984375" bestFit="1" customWidth="1"/>
    <col min="10498" max="10498" width="28.59765625" customWidth="1"/>
    <col min="10499" max="10499" width="43.59765625" bestFit="1" customWidth="1"/>
    <col min="10500" max="10500" width="13.69921875" customWidth="1"/>
    <col min="10501" max="10501" width="11.69921875" customWidth="1"/>
    <col min="10502" max="10502" width="13.8984375" customWidth="1"/>
    <col min="10503" max="10503" width="10.296875" customWidth="1"/>
    <col min="10753" max="10753" width="3.8984375" bestFit="1" customWidth="1"/>
    <col min="10754" max="10754" width="28.59765625" customWidth="1"/>
    <col min="10755" max="10755" width="43.59765625" bestFit="1" customWidth="1"/>
    <col min="10756" max="10756" width="13.69921875" customWidth="1"/>
    <col min="10757" max="10757" width="11.69921875" customWidth="1"/>
    <col min="10758" max="10758" width="13.8984375" customWidth="1"/>
    <col min="10759" max="10759" width="10.296875" customWidth="1"/>
    <col min="11009" max="11009" width="3.8984375" bestFit="1" customWidth="1"/>
    <col min="11010" max="11010" width="28.59765625" customWidth="1"/>
    <col min="11011" max="11011" width="43.59765625" bestFit="1" customWidth="1"/>
    <col min="11012" max="11012" width="13.69921875" customWidth="1"/>
    <col min="11013" max="11013" width="11.69921875" customWidth="1"/>
    <col min="11014" max="11014" width="13.8984375" customWidth="1"/>
    <col min="11015" max="11015" width="10.296875" customWidth="1"/>
    <col min="11265" max="11265" width="3.8984375" bestFit="1" customWidth="1"/>
    <col min="11266" max="11266" width="28.59765625" customWidth="1"/>
    <col min="11267" max="11267" width="43.59765625" bestFit="1" customWidth="1"/>
    <col min="11268" max="11268" width="13.69921875" customWidth="1"/>
    <col min="11269" max="11269" width="11.69921875" customWidth="1"/>
    <col min="11270" max="11270" width="13.8984375" customWidth="1"/>
    <col min="11271" max="11271" width="10.296875" customWidth="1"/>
    <col min="11521" max="11521" width="3.8984375" bestFit="1" customWidth="1"/>
    <col min="11522" max="11522" width="28.59765625" customWidth="1"/>
    <col min="11523" max="11523" width="43.59765625" bestFit="1" customWidth="1"/>
    <col min="11524" max="11524" width="13.69921875" customWidth="1"/>
    <col min="11525" max="11525" width="11.69921875" customWidth="1"/>
    <col min="11526" max="11526" width="13.8984375" customWidth="1"/>
    <col min="11527" max="11527" width="10.296875" customWidth="1"/>
    <col min="11777" max="11777" width="3.8984375" bestFit="1" customWidth="1"/>
    <col min="11778" max="11778" width="28.59765625" customWidth="1"/>
    <col min="11779" max="11779" width="43.59765625" bestFit="1" customWidth="1"/>
    <col min="11780" max="11780" width="13.69921875" customWidth="1"/>
    <col min="11781" max="11781" width="11.69921875" customWidth="1"/>
    <col min="11782" max="11782" width="13.8984375" customWidth="1"/>
    <col min="11783" max="11783" width="10.296875" customWidth="1"/>
    <col min="12033" max="12033" width="3.8984375" bestFit="1" customWidth="1"/>
    <col min="12034" max="12034" width="28.59765625" customWidth="1"/>
    <col min="12035" max="12035" width="43.59765625" bestFit="1" customWidth="1"/>
    <col min="12036" max="12036" width="13.69921875" customWidth="1"/>
    <col min="12037" max="12037" width="11.69921875" customWidth="1"/>
    <col min="12038" max="12038" width="13.8984375" customWidth="1"/>
    <col min="12039" max="12039" width="10.296875" customWidth="1"/>
    <col min="12289" max="12289" width="3.8984375" bestFit="1" customWidth="1"/>
    <col min="12290" max="12290" width="28.59765625" customWidth="1"/>
    <col min="12291" max="12291" width="43.59765625" bestFit="1" customWidth="1"/>
    <col min="12292" max="12292" width="13.69921875" customWidth="1"/>
    <col min="12293" max="12293" width="11.69921875" customWidth="1"/>
    <col min="12294" max="12294" width="13.8984375" customWidth="1"/>
    <col min="12295" max="12295" width="10.296875" customWidth="1"/>
    <col min="12545" max="12545" width="3.8984375" bestFit="1" customWidth="1"/>
    <col min="12546" max="12546" width="28.59765625" customWidth="1"/>
    <col min="12547" max="12547" width="43.59765625" bestFit="1" customWidth="1"/>
    <col min="12548" max="12548" width="13.69921875" customWidth="1"/>
    <col min="12549" max="12549" width="11.69921875" customWidth="1"/>
    <col min="12550" max="12550" width="13.8984375" customWidth="1"/>
    <col min="12551" max="12551" width="10.296875" customWidth="1"/>
    <col min="12801" max="12801" width="3.8984375" bestFit="1" customWidth="1"/>
    <col min="12802" max="12802" width="28.59765625" customWidth="1"/>
    <col min="12803" max="12803" width="43.59765625" bestFit="1" customWidth="1"/>
    <col min="12804" max="12804" width="13.69921875" customWidth="1"/>
    <col min="12805" max="12805" width="11.69921875" customWidth="1"/>
    <col min="12806" max="12806" width="13.8984375" customWidth="1"/>
    <col min="12807" max="12807" width="10.296875" customWidth="1"/>
    <col min="13057" max="13057" width="3.8984375" bestFit="1" customWidth="1"/>
    <col min="13058" max="13058" width="28.59765625" customWidth="1"/>
    <col min="13059" max="13059" width="43.59765625" bestFit="1" customWidth="1"/>
    <col min="13060" max="13060" width="13.69921875" customWidth="1"/>
    <col min="13061" max="13061" width="11.69921875" customWidth="1"/>
    <col min="13062" max="13062" width="13.8984375" customWidth="1"/>
    <col min="13063" max="13063" width="10.296875" customWidth="1"/>
    <col min="13313" max="13313" width="3.8984375" bestFit="1" customWidth="1"/>
    <col min="13314" max="13314" width="28.59765625" customWidth="1"/>
    <col min="13315" max="13315" width="43.59765625" bestFit="1" customWidth="1"/>
    <col min="13316" max="13316" width="13.69921875" customWidth="1"/>
    <col min="13317" max="13317" width="11.69921875" customWidth="1"/>
    <col min="13318" max="13318" width="13.8984375" customWidth="1"/>
    <col min="13319" max="13319" width="10.296875" customWidth="1"/>
    <col min="13569" max="13569" width="3.8984375" bestFit="1" customWidth="1"/>
    <col min="13570" max="13570" width="28.59765625" customWidth="1"/>
    <col min="13571" max="13571" width="43.59765625" bestFit="1" customWidth="1"/>
    <col min="13572" max="13572" width="13.69921875" customWidth="1"/>
    <col min="13573" max="13573" width="11.69921875" customWidth="1"/>
    <col min="13574" max="13574" width="13.8984375" customWidth="1"/>
    <col min="13575" max="13575" width="10.296875" customWidth="1"/>
    <col min="13825" max="13825" width="3.8984375" bestFit="1" customWidth="1"/>
    <col min="13826" max="13826" width="28.59765625" customWidth="1"/>
    <col min="13827" max="13827" width="43.59765625" bestFit="1" customWidth="1"/>
    <col min="13828" max="13828" width="13.69921875" customWidth="1"/>
    <col min="13829" max="13829" width="11.69921875" customWidth="1"/>
    <col min="13830" max="13830" width="13.8984375" customWidth="1"/>
    <col min="13831" max="13831" width="10.296875" customWidth="1"/>
    <col min="14081" max="14081" width="3.8984375" bestFit="1" customWidth="1"/>
    <col min="14082" max="14082" width="28.59765625" customWidth="1"/>
    <col min="14083" max="14083" width="43.59765625" bestFit="1" customWidth="1"/>
    <col min="14084" max="14084" width="13.69921875" customWidth="1"/>
    <col min="14085" max="14085" width="11.69921875" customWidth="1"/>
    <col min="14086" max="14086" width="13.8984375" customWidth="1"/>
    <col min="14087" max="14087" width="10.296875" customWidth="1"/>
    <col min="14337" max="14337" width="3.8984375" bestFit="1" customWidth="1"/>
    <col min="14338" max="14338" width="28.59765625" customWidth="1"/>
    <col min="14339" max="14339" width="43.59765625" bestFit="1" customWidth="1"/>
    <col min="14340" max="14340" width="13.69921875" customWidth="1"/>
    <col min="14341" max="14341" width="11.69921875" customWidth="1"/>
    <col min="14342" max="14342" width="13.8984375" customWidth="1"/>
    <col min="14343" max="14343" width="10.296875" customWidth="1"/>
    <col min="14593" max="14593" width="3.8984375" bestFit="1" customWidth="1"/>
    <col min="14594" max="14594" width="28.59765625" customWidth="1"/>
    <col min="14595" max="14595" width="43.59765625" bestFit="1" customWidth="1"/>
    <col min="14596" max="14596" width="13.69921875" customWidth="1"/>
    <col min="14597" max="14597" width="11.69921875" customWidth="1"/>
    <col min="14598" max="14598" width="13.8984375" customWidth="1"/>
    <col min="14599" max="14599" width="10.296875" customWidth="1"/>
    <col min="14849" max="14849" width="3.8984375" bestFit="1" customWidth="1"/>
    <col min="14850" max="14850" width="28.59765625" customWidth="1"/>
    <col min="14851" max="14851" width="43.59765625" bestFit="1" customWidth="1"/>
    <col min="14852" max="14852" width="13.69921875" customWidth="1"/>
    <col min="14853" max="14853" width="11.69921875" customWidth="1"/>
    <col min="14854" max="14854" width="13.8984375" customWidth="1"/>
    <col min="14855" max="14855" width="10.296875" customWidth="1"/>
    <col min="15105" max="15105" width="3.8984375" bestFit="1" customWidth="1"/>
    <col min="15106" max="15106" width="28.59765625" customWidth="1"/>
    <col min="15107" max="15107" width="43.59765625" bestFit="1" customWidth="1"/>
    <col min="15108" max="15108" width="13.69921875" customWidth="1"/>
    <col min="15109" max="15109" width="11.69921875" customWidth="1"/>
    <col min="15110" max="15110" width="13.8984375" customWidth="1"/>
    <col min="15111" max="15111" width="10.296875" customWidth="1"/>
    <col min="15361" max="15361" width="3.8984375" bestFit="1" customWidth="1"/>
    <col min="15362" max="15362" width="28.59765625" customWidth="1"/>
    <col min="15363" max="15363" width="43.59765625" bestFit="1" customWidth="1"/>
    <col min="15364" max="15364" width="13.69921875" customWidth="1"/>
    <col min="15365" max="15365" width="11.69921875" customWidth="1"/>
    <col min="15366" max="15366" width="13.8984375" customWidth="1"/>
    <col min="15367" max="15367" width="10.296875" customWidth="1"/>
    <col min="15617" max="15617" width="3.8984375" bestFit="1" customWidth="1"/>
    <col min="15618" max="15618" width="28.59765625" customWidth="1"/>
    <col min="15619" max="15619" width="43.59765625" bestFit="1" customWidth="1"/>
    <col min="15620" max="15620" width="13.69921875" customWidth="1"/>
    <col min="15621" max="15621" width="11.69921875" customWidth="1"/>
    <col min="15622" max="15622" width="13.8984375" customWidth="1"/>
    <col min="15623" max="15623" width="10.296875" customWidth="1"/>
    <col min="15873" max="15873" width="3.8984375" bestFit="1" customWidth="1"/>
    <col min="15874" max="15874" width="28.59765625" customWidth="1"/>
    <col min="15875" max="15875" width="43.59765625" bestFit="1" customWidth="1"/>
    <col min="15876" max="15876" width="13.69921875" customWidth="1"/>
    <col min="15877" max="15877" width="11.69921875" customWidth="1"/>
    <col min="15878" max="15878" width="13.8984375" customWidth="1"/>
    <col min="15879" max="15879" width="10.296875" customWidth="1"/>
    <col min="16129" max="16129" width="3.8984375" bestFit="1" customWidth="1"/>
    <col min="16130" max="16130" width="28.59765625" customWidth="1"/>
    <col min="16131" max="16131" width="43.59765625" bestFit="1" customWidth="1"/>
    <col min="16132" max="16132" width="13.69921875" customWidth="1"/>
    <col min="16133" max="16133" width="11.69921875" customWidth="1"/>
    <col min="16134" max="16134" width="13.8984375" customWidth="1"/>
    <col min="16135" max="16135" width="10.296875" customWidth="1"/>
  </cols>
  <sheetData>
    <row r="1" spans="1:9" x14ac:dyDescent="0.3">
      <c r="A1" s="1"/>
      <c r="B1" s="173" t="s">
        <v>0</v>
      </c>
      <c r="C1" s="173"/>
      <c r="D1" s="173"/>
      <c r="E1" s="173"/>
      <c r="F1" s="173"/>
      <c r="G1" s="173"/>
      <c r="H1" s="1"/>
      <c r="I1" s="2"/>
    </row>
    <row r="2" spans="1:9" x14ac:dyDescent="0.3">
      <c r="A2" s="1" t="s">
        <v>585</v>
      </c>
      <c r="B2" s="2"/>
      <c r="C2" s="3">
        <v>43101</v>
      </c>
      <c r="D2" s="4"/>
      <c r="E2" s="4"/>
      <c r="F2" s="4"/>
      <c r="G2" s="5"/>
      <c r="H2" s="1"/>
      <c r="I2" s="2"/>
    </row>
    <row r="3" spans="1:9" x14ac:dyDescent="0.3">
      <c r="A3" s="1" t="s">
        <v>586</v>
      </c>
      <c r="B3" s="2"/>
      <c r="C3" s="3"/>
      <c r="D3" s="4"/>
      <c r="E3" s="4"/>
      <c r="F3" s="4"/>
      <c r="G3" s="5"/>
      <c r="H3" s="1"/>
      <c r="I3" s="2"/>
    </row>
    <row r="4" spans="1:9" ht="20.45" customHeight="1" x14ac:dyDescent="0.3">
      <c r="A4" s="1"/>
      <c r="B4" s="6" t="s">
        <v>1</v>
      </c>
      <c r="C4" s="2"/>
      <c r="D4" s="7" t="s">
        <v>2</v>
      </c>
      <c r="E4" s="7" t="s">
        <v>3</v>
      </c>
      <c r="F4" s="7" t="s">
        <v>4</v>
      </c>
      <c r="G4" s="55" t="s">
        <v>5</v>
      </c>
      <c r="H4" s="1"/>
      <c r="I4" s="2"/>
    </row>
    <row r="5" spans="1:9" x14ac:dyDescent="0.3">
      <c r="A5" s="1"/>
      <c r="B5" s="9" t="s">
        <v>6</v>
      </c>
      <c r="C5" s="2" t="s">
        <v>587</v>
      </c>
      <c r="D5" s="10">
        <v>583</v>
      </c>
      <c r="E5" s="10"/>
      <c r="F5" s="10">
        <v>583</v>
      </c>
      <c r="G5" s="5" t="s">
        <v>8</v>
      </c>
      <c r="H5" s="1"/>
      <c r="I5" s="2"/>
    </row>
    <row r="6" spans="1:9" x14ac:dyDescent="0.3">
      <c r="A6" s="1"/>
      <c r="B6" s="9" t="s">
        <v>318</v>
      </c>
      <c r="C6" s="2" t="s">
        <v>588</v>
      </c>
      <c r="D6" s="10">
        <v>36.090000000000003</v>
      </c>
      <c r="E6" s="10">
        <v>7.22</v>
      </c>
      <c r="F6" s="10">
        <v>43.31</v>
      </c>
      <c r="G6" s="5">
        <v>203283</v>
      </c>
      <c r="H6" s="1"/>
      <c r="I6" s="2"/>
    </row>
    <row r="7" spans="1:9" x14ac:dyDescent="0.3">
      <c r="A7" s="1"/>
      <c r="B7" s="9" t="s">
        <v>13</v>
      </c>
      <c r="C7" s="2" t="s">
        <v>589</v>
      </c>
      <c r="D7" s="12">
        <v>46.21</v>
      </c>
      <c r="E7" s="12">
        <v>9.24</v>
      </c>
      <c r="F7" s="10">
        <v>55.45</v>
      </c>
      <c r="G7" s="5" t="s">
        <v>8</v>
      </c>
      <c r="H7" s="11"/>
      <c r="I7" s="2"/>
    </row>
    <row r="8" spans="1:9" x14ac:dyDescent="0.3">
      <c r="A8" s="1"/>
      <c r="B8" s="9" t="s">
        <v>13</v>
      </c>
      <c r="C8" s="2" t="s">
        <v>590</v>
      </c>
      <c r="D8" s="12">
        <v>20.350000000000001</v>
      </c>
      <c r="E8" s="12">
        <v>4.07</v>
      </c>
      <c r="F8" s="10">
        <v>24.42</v>
      </c>
      <c r="G8" s="5" t="s">
        <v>8</v>
      </c>
      <c r="H8" s="11"/>
      <c r="I8" s="2"/>
    </row>
    <row r="9" spans="1:9" x14ac:dyDescent="0.3">
      <c r="A9" s="1"/>
      <c r="B9" s="9" t="s">
        <v>322</v>
      </c>
      <c r="C9" s="2" t="s">
        <v>591</v>
      </c>
      <c r="D9" s="12">
        <v>15</v>
      </c>
      <c r="E9" s="12">
        <v>3</v>
      </c>
      <c r="F9" s="12">
        <v>18</v>
      </c>
      <c r="G9" s="5" t="s">
        <v>8</v>
      </c>
      <c r="H9" s="11"/>
      <c r="I9" s="2"/>
    </row>
    <row r="10" spans="1:9" ht="27.65" customHeight="1" x14ac:dyDescent="0.3">
      <c r="A10" s="1"/>
      <c r="B10" s="9" t="s">
        <v>592</v>
      </c>
      <c r="C10" s="35" t="s">
        <v>593</v>
      </c>
      <c r="D10" s="12">
        <v>497</v>
      </c>
      <c r="E10" s="12">
        <v>99.4</v>
      </c>
      <c r="F10" s="12">
        <v>596.4</v>
      </c>
      <c r="G10" s="5">
        <v>203284</v>
      </c>
      <c r="H10" s="11"/>
      <c r="I10" s="2"/>
    </row>
    <row r="11" spans="1:9" ht="13.1" customHeight="1" x14ac:dyDescent="0.3">
      <c r="A11" s="1"/>
      <c r="B11" s="9" t="s">
        <v>594</v>
      </c>
      <c r="C11" s="35" t="s">
        <v>595</v>
      </c>
      <c r="D11" s="12">
        <v>13.47</v>
      </c>
      <c r="E11" s="12">
        <v>2.69</v>
      </c>
      <c r="F11" s="12">
        <v>16.16</v>
      </c>
      <c r="G11" s="5">
        <v>203285</v>
      </c>
      <c r="H11" s="11"/>
      <c r="I11" s="2"/>
    </row>
    <row r="12" spans="1:9" x14ac:dyDescent="0.3">
      <c r="A12" s="1"/>
      <c r="B12" s="2"/>
      <c r="C12" s="2"/>
      <c r="D12" s="13">
        <f>SUM(D5:D11)</f>
        <v>1211.1200000000001</v>
      </c>
      <c r="E12" s="13">
        <f>SUM(E5:E11)</f>
        <v>125.62</v>
      </c>
      <c r="F12" s="13">
        <f>SUM(F5:F11)</f>
        <v>1336.74</v>
      </c>
      <c r="G12" s="5"/>
      <c r="H12" s="1"/>
      <c r="I12" s="2" t="s">
        <v>21</v>
      </c>
    </row>
    <row r="13" spans="1:9" x14ac:dyDescent="0.3">
      <c r="A13" s="1"/>
      <c r="B13" s="6" t="s">
        <v>22</v>
      </c>
      <c r="C13" s="2"/>
      <c r="D13" s="14"/>
      <c r="E13" s="14"/>
      <c r="F13" s="14"/>
      <c r="G13" s="5"/>
      <c r="H13" s="1"/>
      <c r="I13" s="2"/>
    </row>
    <row r="14" spans="1:9" x14ac:dyDescent="0.3">
      <c r="A14" s="1"/>
      <c r="B14" s="9" t="s">
        <v>318</v>
      </c>
      <c r="C14" s="2" t="s">
        <v>463</v>
      </c>
      <c r="D14" s="15">
        <v>-8.18</v>
      </c>
      <c r="E14" s="15">
        <v>-1.64</v>
      </c>
      <c r="F14" s="15">
        <v>-9.82</v>
      </c>
      <c r="G14" s="17">
        <v>203283</v>
      </c>
      <c r="H14" s="1"/>
      <c r="I14" s="2"/>
    </row>
    <row r="15" spans="1:9" s="2" customFormat="1" ht="12.7" x14ac:dyDescent="0.25">
      <c r="A15" s="1"/>
      <c r="B15" s="9" t="s">
        <v>29</v>
      </c>
      <c r="C15" s="2" t="s">
        <v>596</v>
      </c>
      <c r="D15" s="15">
        <v>9.42</v>
      </c>
      <c r="E15" s="15"/>
      <c r="F15" s="15">
        <v>9.42</v>
      </c>
      <c r="G15" s="5" t="s">
        <v>8</v>
      </c>
      <c r="H15" s="1"/>
    </row>
    <row r="16" spans="1:9" s="2" customFormat="1" ht="12.7" x14ac:dyDescent="0.25">
      <c r="A16" s="1"/>
      <c r="B16" s="9" t="s">
        <v>330</v>
      </c>
      <c r="C16" s="2" t="s">
        <v>34</v>
      </c>
      <c r="D16" s="16">
        <v>81.91</v>
      </c>
      <c r="E16" s="16">
        <v>16.38</v>
      </c>
      <c r="F16" s="15">
        <v>98.29</v>
      </c>
      <c r="G16" s="17" t="s">
        <v>8</v>
      </c>
      <c r="H16" s="1"/>
    </row>
    <row r="17" spans="1:9" x14ac:dyDescent="0.3">
      <c r="A17" s="1"/>
      <c r="B17" s="9" t="s">
        <v>322</v>
      </c>
      <c r="C17" s="2" t="s">
        <v>597</v>
      </c>
      <c r="D17" s="15">
        <v>77.05</v>
      </c>
      <c r="E17" s="15">
        <v>15.41</v>
      </c>
      <c r="F17" s="15">
        <v>92.46</v>
      </c>
      <c r="G17" s="17" t="s">
        <v>8</v>
      </c>
      <c r="H17" s="1"/>
      <c r="I17" s="2"/>
    </row>
    <row r="18" spans="1:9" x14ac:dyDescent="0.3">
      <c r="A18" s="1"/>
      <c r="B18" s="9" t="s">
        <v>320</v>
      </c>
      <c r="C18" s="2" t="s">
        <v>598</v>
      </c>
      <c r="D18" s="12">
        <v>28.76</v>
      </c>
      <c r="E18" s="15">
        <v>5.76</v>
      </c>
      <c r="F18" s="15">
        <v>34.520000000000003</v>
      </c>
      <c r="G18" s="5">
        <v>203286</v>
      </c>
      <c r="H18" s="11"/>
      <c r="I18" s="2"/>
    </row>
    <row r="19" spans="1:9" x14ac:dyDescent="0.3">
      <c r="A19" s="1"/>
      <c r="B19" s="9" t="s">
        <v>329</v>
      </c>
      <c r="C19" s="2" t="s">
        <v>599</v>
      </c>
      <c r="D19" s="12">
        <v>1.07</v>
      </c>
      <c r="E19" s="12">
        <v>0.21</v>
      </c>
      <c r="F19" s="10">
        <v>1.28</v>
      </c>
      <c r="G19" s="5">
        <v>203287</v>
      </c>
      <c r="H19" s="11"/>
      <c r="I19" s="2"/>
    </row>
    <row r="20" spans="1:9" x14ac:dyDescent="0.3">
      <c r="A20" s="1"/>
      <c r="B20" s="9" t="s">
        <v>329</v>
      </c>
      <c r="C20" s="2" t="s">
        <v>600</v>
      </c>
      <c r="D20" s="12">
        <v>48.97</v>
      </c>
      <c r="E20" s="12">
        <v>9.7899999999999991</v>
      </c>
      <c r="F20" s="10">
        <v>58.76</v>
      </c>
      <c r="G20" s="5">
        <v>203287</v>
      </c>
      <c r="H20" s="11"/>
      <c r="I20" s="2"/>
    </row>
    <row r="21" spans="1:9" x14ac:dyDescent="0.3">
      <c r="A21" s="1"/>
      <c r="B21" s="9" t="s">
        <v>601</v>
      </c>
      <c r="C21" s="2" t="s">
        <v>602</v>
      </c>
      <c r="D21" s="12">
        <v>445</v>
      </c>
      <c r="E21" s="12">
        <v>89</v>
      </c>
      <c r="F21" s="10">
        <v>534</v>
      </c>
      <c r="G21" s="5">
        <v>203288</v>
      </c>
      <c r="H21" s="11"/>
      <c r="I21" s="2"/>
    </row>
    <row r="22" spans="1:9" x14ac:dyDescent="0.3">
      <c r="A22" s="1"/>
      <c r="B22" s="9" t="s">
        <v>116</v>
      </c>
      <c r="C22" s="2" t="s">
        <v>603</v>
      </c>
      <c r="D22" s="12">
        <v>56</v>
      </c>
      <c r="E22" s="12"/>
      <c r="F22" s="10">
        <v>56</v>
      </c>
      <c r="G22" s="5" t="s">
        <v>118</v>
      </c>
      <c r="H22" s="11"/>
      <c r="I22" s="2"/>
    </row>
    <row r="23" spans="1:9" x14ac:dyDescent="0.3">
      <c r="A23" s="1"/>
      <c r="B23" s="9" t="s">
        <v>325</v>
      </c>
      <c r="C23" s="2" t="s">
        <v>324</v>
      </c>
      <c r="D23" s="12">
        <v>51.88</v>
      </c>
      <c r="E23" s="12"/>
      <c r="F23" s="10">
        <v>51.88</v>
      </c>
      <c r="G23" s="5">
        <v>203289</v>
      </c>
      <c r="H23" s="11"/>
      <c r="I23" s="2"/>
    </row>
    <row r="24" spans="1:9" x14ac:dyDescent="0.3">
      <c r="A24" s="1"/>
      <c r="B24" s="2"/>
      <c r="C24" s="2"/>
      <c r="D24" s="13">
        <f>SUM(D14:D23)</f>
        <v>791.88</v>
      </c>
      <c r="E24" s="13">
        <f>SUM(E14:E23)</f>
        <v>134.91</v>
      </c>
      <c r="F24" s="13">
        <f>SUM(F14:F23)</f>
        <v>926.79000000000008</v>
      </c>
      <c r="G24" s="5"/>
      <c r="H24" s="11"/>
      <c r="I24" s="2"/>
    </row>
    <row r="25" spans="1:9" x14ac:dyDescent="0.3">
      <c r="A25" s="1"/>
      <c r="B25" s="6" t="s">
        <v>44</v>
      </c>
      <c r="C25" s="2"/>
      <c r="D25" s="14"/>
      <c r="E25" s="14"/>
      <c r="F25" s="14"/>
      <c r="G25" s="5"/>
      <c r="H25" s="1"/>
      <c r="I25" s="2"/>
    </row>
    <row r="26" spans="1:9" x14ac:dyDescent="0.3">
      <c r="A26" s="1"/>
      <c r="B26" s="9" t="s">
        <v>6</v>
      </c>
      <c r="C26" s="2" t="s">
        <v>587</v>
      </c>
      <c r="D26" s="14">
        <v>443</v>
      </c>
      <c r="E26" s="14"/>
      <c r="F26" s="14">
        <v>443</v>
      </c>
      <c r="G26" s="5" t="s">
        <v>8</v>
      </c>
      <c r="H26" s="1"/>
      <c r="I26" s="2"/>
    </row>
    <row r="27" spans="1:9" x14ac:dyDescent="0.3">
      <c r="A27" s="1"/>
      <c r="B27" s="9" t="s">
        <v>604</v>
      </c>
      <c r="C27" s="2" t="s">
        <v>605</v>
      </c>
      <c r="D27" s="14">
        <v>730</v>
      </c>
      <c r="E27" s="14">
        <v>146</v>
      </c>
      <c r="F27" s="14">
        <v>876</v>
      </c>
      <c r="G27" s="5">
        <v>203290</v>
      </c>
      <c r="H27" s="1"/>
      <c r="I27" s="2"/>
    </row>
    <row r="28" spans="1:9" x14ac:dyDescent="0.3">
      <c r="A28" s="1"/>
      <c r="B28" s="9" t="s">
        <v>13</v>
      </c>
      <c r="C28" s="2" t="s">
        <v>589</v>
      </c>
      <c r="D28" s="26">
        <v>65.010000000000005</v>
      </c>
      <c r="E28" s="26">
        <v>13</v>
      </c>
      <c r="F28" s="26">
        <v>78.010000000000005</v>
      </c>
      <c r="G28" s="5" t="s">
        <v>8</v>
      </c>
      <c r="H28" s="1"/>
      <c r="I28" s="2"/>
    </row>
    <row r="29" spans="1:9" x14ac:dyDescent="0.3">
      <c r="A29" s="1"/>
      <c r="B29" s="9" t="s">
        <v>606</v>
      </c>
      <c r="C29" s="2" t="s">
        <v>607</v>
      </c>
      <c r="D29" s="15">
        <v>590.84</v>
      </c>
      <c r="E29" s="15">
        <v>118.17</v>
      </c>
      <c r="F29" s="15">
        <v>709.01</v>
      </c>
      <c r="G29" s="23" t="s">
        <v>118</v>
      </c>
      <c r="H29" s="20"/>
      <c r="I29" s="21"/>
    </row>
    <row r="30" spans="1:9" x14ac:dyDescent="0.3">
      <c r="A30" s="1"/>
      <c r="B30" s="9" t="s">
        <v>608</v>
      </c>
      <c r="C30" s="2" t="s">
        <v>609</v>
      </c>
      <c r="D30" s="15">
        <v>1875</v>
      </c>
      <c r="E30" s="15"/>
      <c r="F30" s="15">
        <v>1875</v>
      </c>
      <c r="G30" s="23" t="s">
        <v>184</v>
      </c>
      <c r="H30" s="20"/>
      <c r="I30" s="21"/>
    </row>
    <row r="31" spans="1:9" x14ac:dyDescent="0.3">
      <c r="A31" s="1"/>
      <c r="B31" s="9" t="s">
        <v>352</v>
      </c>
      <c r="C31" s="2" t="s">
        <v>610</v>
      </c>
      <c r="D31" s="15">
        <v>113.17</v>
      </c>
      <c r="E31" s="15">
        <v>22.63</v>
      </c>
      <c r="F31" s="15">
        <v>135.80000000000001</v>
      </c>
      <c r="G31" s="23">
        <v>203292</v>
      </c>
      <c r="H31" s="20"/>
      <c r="I31" s="21"/>
    </row>
    <row r="32" spans="1:9" x14ac:dyDescent="0.3">
      <c r="A32" s="1"/>
      <c r="B32" s="9" t="s">
        <v>415</v>
      </c>
      <c r="C32" s="2" t="s">
        <v>611</v>
      </c>
      <c r="D32" s="15">
        <v>50</v>
      </c>
      <c r="E32" s="15"/>
      <c r="F32" s="15">
        <v>50</v>
      </c>
      <c r="G32" s="23">
        <v>203293</v>
      </c>
      <c r="H32" s="20"/>
      <c r="I32" s="21"/>
    </row>
    <row r="33" spans="1:9" x14ac:dyDescent="0.3">
      <c r="A33" s="1"/>
      <c r="B33" s="9" t="s">
        <v>325</v>
      </c>
      <c r="C33" s="2" t="s">
        <v>324</v>
      </c>
      <c r="D33" s="15">
        <v>38.72</v>
      </c>
      <c r="E33" s="15"/>
      <c r="F33" s="15">
        <v>38.72</v>
      </c>
      <c r="G33" s="23">
        <v>203291</v>
      </c>
      <c r="H33" s="20"/>
      <c r="I33" s="21"/>
    </row>
    <row r="34" spans="1:9" x14ac:dyDescent="0.3">
      <c r="A34" s="1"/>
      <c r="B34" s="21"/>
      <c r="C34" s="22"/>
      <c r="D34" s="13">
        <f>SUM(D26:D33)</f>
        <v>3905.74</v>
      </c>
      <c r="E34" s="13">
        <f>SUM(E26:E33)</f>
        <v>299.8</v>
      </c>
      <c r="F34" s="13">
        <f>SUM(F26:F33)</f>
        <v>4205.54</v>
      </c>
      <c r="G34" s="5"/>
      <c r="H34" s="20"/>
      <c r="I34" s="21"/>
    </row>
    <row r="35" spans="1:9" x14ac:dyDescent="0.3">
      <c r="A35" s="20"/>
      <c r="B35" s="6" t="s">
        <v>54</v>
      </c>
      <c r="C35" s="2"/>
      <c r="D35" s="14"/>
      <c r="E35" s="14"/>
      <c r="F35" s="14"/>
      <c r="G35" s="5"/>
      <c r="H35" s="1"/>
      <c r="I35" s="2"/>
    </row>
    <row r="36" spans="1:9" x14ac:dyDescent="0.3">
      <c r="A36" s="1"/>
      <c r="B36" s="9" t="s">
        <v>6</v>
      </c>
      <c r="C36" s="2" t="s">
        <v>587</v>
      </c>
      <c r="D36" s="14">
        <v>182</v>
      </c>
      <c r="E36" s="14"/>
      <c r="F36" s="14">
        <v>182</v>
      </c>
      <c r="G36" s="5" t="s">
        <v>8</v>
      </c>
      <c r="H36" s="1"/>
      <c r="I36" s="2"/>
    </row>
    <row r="37" spans="1:9" x14ac:dyDescent="0.3">
      <c r="A37" s="1"/>
      <c r="B37" s="9" t="s">
        <v>13</v>
      </c>
      <c r="C37" s="2" t="s">
        <v>589</v>
      </c>
      <c r="D37" s="12">
        <v>77.209999999999994</v>
      </c>
      <c r="E37" s="12">
        <v>15.44</v>
      </c>
      <c r="F37" s="12">
        <v>92.65</v>
      </c>
      <c r="G37" s="24" t="s">
        <v>8</v>
      </c>
      <c r="H37" s="11"/>
      <c r="I37" s="2"/>
    </row>
    <row r="38" spans="1:9" x14ac:dyDescent="0.3">
      <c r="A38" s="1"/>
      <c r="B38" s="9" t="s">
        <v>302</v>
      </c>
      <c r="C38" s="2" t="s">
        <v>612</v>
      </c>
      <c r="D38" s="12">
        <v>520</v>
      </c>
      <c r="E38" s="12">
        <v>104</v>
      </c>
      <c r="F38" s="12">
        <v>624</v>
      </c>
      <c r="G38" s="5">
        <v>203294</v>
      </c>
      <c r="H38" s="11"/>
      <c r="I38" s="2"/>
    </row>
    <row r="39" spans="1:9" x14ac:dyDescent="0.3">
      <c r="A39" s="1"/>
      <c r="B39" s="9" t="s">
        <v>352</v>
      </c>
      <c r="C39" s="2" t="s">
        <v>610</v>
      </c>
      <c r="D39" s="12">
        <v>85.58</v>
      </c>
      <c r="E39" s="12">
        <v>4.28</v>
      </c>
      <c r="F39" s="12">
        <v>89.86</v>
      </c>
      <c r="G39" s="5">
        <v>203292</v>
      </c>
      <c r="H39" s="11"/>
      <c r="I39" s="2"/>
    </row>
    <row r="40" spans="1:9" x14ac:dyDescent="0.3">
      <c r="A40" s="1"/>
      <c r="B40" s="25"/>
      <c r="C40" s="21"/>
      <c r="D40" s="13">
        <f>SUM(D36:D39)</f>
        <v>864.79000000000008</v>
      </c>
      <c r="E40" s="13">
        <f>SUM(E36:E39)</f>
        <v>123.72</v>
      </c>
      <c r="F40" s="13">
        <f>SUM(F36:F39)</f>
        <v>988.51</v>
      </c>
      <c r="G40" s="5"/>
      <c r="H40" s="1"/>
      <c r="I40" s="2"/>
    </row>
    <row r="41" spans="1:9" x14ac:dyDescent="0.3">
      <c r="A41" s="1"/>
      <c r="B41" s="6" t="s">
        <v>62</v>
      </c>
      <c r="C41" s="2"/>
      <c r="D41" s="26"/>
      <c r="E41" s="26"/>
      <c r="F41" s="26"/>
      <c r="G41" s="5"/>
      <c r="H41" s="1"/>
      <c r="I41" s="2"/>
    </row>
    <row r="42" spans="1:9" x14ac:dyDescent="0.3">
      <c r="A42" s="1"/>
      <c r="B42" s="2"/>
      <c r="C42" s="2"/>
      <c r="D42" s="13">
        <v>0</v>
      </c>
      <c r="E42" s="13">
        <v>0</v>
      </c>
      <c r="F42" s="13">
        <v>0</v>
      </c>
      <c r="G42" s="5"/>
      <c r="H42" s="1"/>
      <c r="I42" s="2"/>
    </row>
    <row r="43" spans="1:9" x14ac:dyDescent="0.3">
      <c r="A43" s="1"/>
      <c r="B43" s="6" t="s">
        <v>63</v>
      </c>
      <c r="C43" s="2"/>
      <c r="D43" s="26"/>
      <c r="E43" s="26"/>
      <c r="F43" s="26"/>
      <c r="G43" s="5"/>
      <c r="H43" s="1"/>
      <c r="I43" s="2"/>
    </row>
    <row r="44" spans="1:9" x14ac:dyDescent="0.3">
      <c r="A44" s="1"/>
      <c r="B44" s="9" t="s">
        <v>613</v>
      </c>
      <c r="C44" s="2" t="s">
        <v>614</v>
      </c>
      <c r="D44" s="26">
        <v>25</v>
      </c>
      <c r="E44" s="26">
        <v>5</v>
      </c>
      <c r="F44" s="26">
        <v>30</v>
      </c>
      <c r="G44" s="5">
        <v>203296</v>
      </c>
      <c r="H44" s="11"/>
      <c r="I44" s="2"/>
    </row>
    <row r="45" spans="1:9" x14ac:dyDescent="0.3">
      <c r="A45" s="1"/>
      <c r="B45" s="9" t="s">
        <v>613</v>
      </c>
      <c r="C45" s="2" t="s">
        <v>615</v>
      </c>
      <c r="D45" s="26">
        <v>25</v>
      </c>
      <c r="E45" s="26">
        <v>5</v>
      </c>
      <c r="F45" s="26">
        <v>30</v>
      </c>
      <c r="G45" s="5">
        <v>203296</v>
      </c>
      <c r="H45" s="11"/>
      <c r="I45" s="2"/>
    </row>
    <row r="46" spans="1:9" x14ac:dyDescent="0.3">
      <c r="A46" s="1"/>
      <c r="B46" s="9" t="s">
        <v>616</v>
      </c>
      <c r="C46" s="2" t="s">
        <v>617</v>
      </c>
      <c r="D46" s="26">
        <v>-7.47</v>
      </c>
      <c r="E46" s="26">
        <v>-1.5</v>
      </c>
      <c r="F46" s="26">
        <v>-8.9700000000000006</v>
      </c>
      <c r="G46" s="5" t="s">
        <v>618</v>
      </c>
      <c r="H46" s="11"/>
      <c r="I46" s="2"/>
    </row>
    <row r="47" spans="1:9" x14ac:dyDescent="0.3">
      <c r="A47" s="1"/>
      <c r="B47" s="9" t="s">
        <v>619</v>
      </c>
      <c r="C47" s="2" t="s">
        <v>620</v>
      </c>
      <c r="D47" s="26">
        <v>432.25</v>
      </c>
      <c r="E47" s="26">
        <v>86.45</v>
      </c>
      <c r="F47" s="26">
        <v>518.70000000000005</v>
      </c>
      <c r="G47" s="5">
        <v>203295</v>
      </c>
      <c r="H47" s="11"/>
      <c r="I47" s="2"/>
    </row>
    <row r="48" spans="1:9" x14ac:dyDescent="0.3">
      <c r="A48" s="1"/>
      <c r="B48" s="2"/>
      <c r="C48" s="2"/>
      <c r="D48" s="13">
        <f>SUM(D44:D47)</f>
        <v>474.78</v>
      </c>
      <c r="E48" s="13">
        <f>SUM(E44:E47)</f>
        <v>94.95</v>
      </c>
      <c r="F48" s="13">
        <f>SUM(F44:F47)</f>
        <v>569.73</v>
      </c>
      <c r="H48" s="11"/>
      <c r="I48" s="2"/>
    </row>
    <row r="49" spans="1:9" x14ac:dyDescent="0.3">
      <c r="A49" s="1"/>
      <c r="B49" s="174" t="s">
        <v>66</v>
      </c>
      <c r="C49" s="175"/>
      <c r="D49" s="26"/>
      <c r="E49" s="26"/>
      <c r="F49" s="26"/>
      <c r="G49" s="5"/>
      <c r="H49" s="1"/>
      <c r="I49" s="2" t="s">
        <v>21</v>
      </c>
    </row>
    <row r="50" spans="1:9" x14ac:dyDescent="0.3">
      <c r="A50" s="1"/>
      <c r="B50" s="9"/>
      <c r="C50" s="9"/>
      <c r="D50" s="26"/>
      <c r="E50" s="26"/>
      <c r="F50" s="26"/>
      <c r="G50" s="5"/>
      <c r="H50" s="1"/>
      <c r="I50" s="2"/>
    </row>
    <row r="51" spans="1:9" x14ac:dyDescent="0.3">
      <c r="A51" s="1"/>
      <c r="B51" s="2"/>
      <c r="C51" s="2"/>
      <c r="D51" s="13">
        <f>SUM(D49:D50)</f>
        <v>0</v>
      </c>
      <c r="E51" s="13">
        <f>SUM(E49:E50)</f>
        <v>0</v>
      </c>
      <c r="F51" s="13">
        <f>SUM(F49:F50)</f>
        <v>0</v>
      </c>
      <c r="G51" s="5"/>
      <c r="H51" s="1"/>
      <c r="I51" s="2"/>
    </row>
    <row r="52" spans="1:9" x14ac:dyDescent="0.3">
      <c r="A52" s="1"/>
      <c r="B52" s="6" t="s">
        <v>67</v>
      </c>
      <c r="C52" s="2"/>
      <c r="D52" s="26"/>
      <c r="E52" s="26"/>
      <c r="F52" s="26"/>
      <c r="G52" s="5"/>
      <c r="H52" s="1"/>
      <c r="I52" s="2"/>
    </row>
    <row r="53" spans="1:9" x14ac:dyDescent="0.3">
      <c r="A53" s="1"/>
      <c r="B53" s="9" t="s">
        <v>613</v>
      </c>
      <c r="C53" s="2" t="s">
        <v>621</v>
      </c>
      <c r="D53" s="26">
        <v>986</v>
      </c>
      <c r="E53" s="26">
        <v>197.2</v>
      </c>
      <c r="F53" s="26">
        <v>1183.2</v>
      </c>
      <c r="G53" s="5">
        <v>203296</v>
      </c>
      <c r="H53" s="11"/>
      <c r="I53" s="2"/>
    </row>
    <row r="54" spans="1:9" x14ac:dyDescent="0.3">
      <c r="A54" s="1"/>
      <c r="B54" s="2" t="s">
        <v>613</v>
      </c>
      <c r="C54" s="2" t="s">
        <v>622</v>
      </c>
      <c r="D54" s="26">
        <v>986</v>
      </c>
      <c r="E54" s="26">
        <v>197.2</v>
      </c>
      <c r="F54" s="26">
        <v>1183.2</v>
      </c>
      <c r="G54" s="5">
        <v>203296</v>
      </c>
      <c r="H54" s="1"/>
      <c r="I54" s="2"/>
    </row>
    <row r="55" spans="1:9" ht="15" thickBot="1" x14ac:dyDescent="0.35">
      <c r="A55" s="1"/>
      <c r="B55" s="2"/>
      <c r="C55" s="2"/>
      <c r="D55" s="63">
        <f>SUM(D53:D54)</f>
        <v>1972</v>
      </c>
      <c r="E55" s="63">
        <f>SUM(E53:E54)</f>
        <v>394.4</v>
      </c>
      <c r="F55" s="63">
        <f>SUM(F53:F54)</f>
        <v>2366.4</v>
      </c>
      <c r="G55" s="5"/>
      <c r="H55" s="1"/>
      <c r="I55" s="2"/>
    </row>
    <row r="56" spans="1:9" ht="15" thickTop="1" x14ac:dyDescent="0.3">
      <c r="A56" s="1"/>
      <c r="B56" s="2"/>
      <c r="C56" s="2"/>
      <c r="D56" s="26"/>
      <c r="E56" s="26"/>
      <c r="F56" s="26"/>
      <c r="G56" s="5"/>
      <c r="H56" s="1"/>
      <c r="I56" s="2"/>
    </row>
    <row r="57" spans="1:9" x14ac:dyDescent="0.3">
      <c r="A57" s="1"/>
      <c r="B57" s="6" t="s">
        <v>69</v>
      </c>
      <c r="C57" s="2"/>
      <c r="D57" s="26"/>
      <c r="E57" s="26"/>
      <c r="F57" s="26"/>
      <c r="G57" s="5"/>
      <c r="H57" s="1"/>
      <c r="I57" s="2"/>
    </row>
    <row r="58" spans="1:9" x14ac:dyDescent="0.3">
      <c r="A58" s="1"/>
      <c r="B58" s="9"/>
      <c r="C58" s="2"/>
      <c r="D58" s="26"/>
      <c r="E58" s="26"/>
      <c r="F58" s="26"/>
      <c r="G58" s="5"/>
      <c r="H58" s="1"/>
      <c r="I58" s="2"/>
    </row>
    <row r="59" spans="1:9" s="54" customFormat="1" ht="13.25" thickBot="1" x14ac:dyDescent="0.3">
      <c r="A59" s="1"/>
      <c r="B59" s="9"/>
      <c r="C59" s="22"/>
      <c r="D59" s="63">
        <v>79</v>
      </c>
      <c r="E59" s="63">
        <v>15.8</v>
      </c>
      <c r="F59" s="63">
        <f>D59+E59</f>
        <v>94.8</v>
      </c>
      <c r="G59" s="5"/>
      <c r="H59" s="11"/>
    </row>
    <row r="60" spans="1:9" ht="15" thickTop="1" x14ac:dyDescent="0.3">
      <c r="A60" s="1"/>
      <c r="B60" s="27"/>
      <c r="C60" s="28"/>
      <c r="D60" s="26"/>
      <c r="E60" s="26"/>
      <c r="F60" s="26"/>
      <c r="G60" s="5"/>
      <c r="H60" s="1"/>
      <c r="I60" s="2"/>
    </row>
    <row r="61" spans="1:9" x14ac:dyDescent="0.3">
      <c r="A61" s="1"/>
      <c r="B61" s="6" t="s">
        <v>72</v>
      </c>
      <c r="C61" s="2"/>
      <c r="D61" s="26"/>
      <c r="E61" s="26"/>
      <c r="F61" s="26"/>
      <c r="G61" s="5"/>
      <c r="H61" s="1"/>
      <c r="I61" s="2"/>
    </row>
    <row r="62" spans="1:9" x14ac:dyDescent="0.3">
      <c r="A62" s="1"/>
      <c r="B62" s="2"/>
      <c r="C62" s="2"/>
      <c r="D62" s="13">
        <f>SUM(D61)</f>
        <v>0</v>
      </c>
      <c r="E62" s="13">
        <f>SUM(E61)</f>
        <v>0</v>
      </c>
      <c r="F62" s="13">
        <f>SUM(F61)</f>
        <v>0</v>
      </c>
      <c r="G62" s="5"/>
      <c r="H62" s="1"/>
      <c r="I62" s="2"/>
    </row>
    <row r="63" spans="1:9" x14ac:dyDescent="0.3">
      <c r="A63" s="1"/>
      <c r="B63" s="6" t="s">
        <v>75</v>
      </c>
      <c r="C63" s="9"/>
      <c r="D63" s="14"/>
      <c r="E63" s="14"/>
      <c r="F63" s="14"/>
      <c r="G63" s="5"/>
      <c r="H63" s="1"/>
      <c r="I63" s="2"/>
    </row>
    <row r="64" spans="1:9" x14ac:dyDescent="0.3">
      <c r="A64" s="1"/>
      <c r="B64" s="9" t="s">
        <v>6</v>
      </c>
      <c r="C64" s="9" t="s">
        <v>587</v>
      </c>
      <c r="D64" s="14">
        <v>524</v>
      </c>
      <c r="E64" s="14"/>
      <c r="F64" s="14">
        <v>524</v>
      </c>
      <c r="G64" s="5" t="s">
        <v>8</v>
      </c>
      <c r="H64" s="1"/>
      <c r="I64" s="2"/>
    </row>
    <row r="65" spans="1:9" x14ac:dyDescent="0.3">
      <c r="A65" s="1"/>
      <c r="B65" s="9" t="s">
        <v>13</v>
      </c>
      <c r="C65" s="2" t="s">
        <v>623</v>
      </c>
      <c r="D65" s="12">
        <v>46.2</v>
      </c>
      <c r="E65" s="12">
        <v>9.24</v>
      </c>
      <c r="F65" s="12">
        <v>55.44</v>
      </c>
      <c r="G65" s="5" t="s">
        <v>8</v>
      </c>
      <c r="H65" s="11"/>
      <c r="I65" s="2"/>
    </row>
    <row r="66" spans="1:9" x14ac:dyDescent="0.3">
      <c r="A66" s="1"/>
      <c r="B66" s="9" t="s">
        <v>13</v>
      </c>
      <c r="C66" s="9" t="s">
        <v>624</v>
      </c>
      <c r="D66" s="12">
        <v>20.36</v>
      </c>
      <c r="E66" s="12">
        <v>4.07</v>
      </c>
      <c r="F66" s="12">
        <v>24.43</v>
      </c>
      <c r="G66" s="5" t="s">
        <v>8</v>
      </c>
      <c r="H66" s="11"/>
      <c r="I66" s="2"/>
    </row>
    <row r="67" spans="1:9" x14ac:dyDescent="0.3">
      <c r="A67" s="1"/>
      <c r="B67" s="9" t="s">
        <v>357</v>
      </c>
      <c r="C67" s="2" t="s">
        <v>625</v>
      </c>
      <c r="D67" s="12">
        <v>410</v>
      </c>
      <c r="E67" s="12">
        <v>82</v>
      </c>
      <c r="F67" s="14">
        <v>492</v>
      </c>
      <c r="G67" s="5">
        <v>203294</v>
      </c>
      <c r="H67" s="11"/>
      <c r="I67" s="2"/>
    </row>
    <row r="68" spans="1:9" x14ac:dyDescent="0.3">
      <c r="A68" s="1"/>
      <c r="B68" s="9"/>
      <c r="C68" s="2"/>
      <c r="D68" s="12"/>
      <c r="E68" s="12"/>
      <c r="F68" s="14"/>
      <c r="G68" s="5"/>
      <c r="H68" s="11"/>
      <c r="I68" s="2"/>
    </row>
    <row r="69" spans="1:9" x14ac:dyDescent="0.3">
      <c r="A69" s="1"/>
      <c r="B69" s="2"/>
      <c r="C69" s="2"/>
      <c r="D69" s="13">
        <f>SUM(D64:D67)</f>
        <v>1000.5600000000001</v>
      </c>
      <c r="E69" s="13">
        <f>SUM(E64:E67)</f>
        <v>95.31</v>
      </c>
      <c r="F69" s="13">
        <f>SUM(F64:F67)</f>
        <v>1095.8699999999999</v>
      </c>
      <c r="G69" s="5"/>
      <c r="H69" s="11"/>
      <c r="I69" s="2"/>
    </row>
    <row r="70" spans="1:9" x14ac:dyDescent="0.3">
      <c r="A70" s="1"/>
      <c r="B70" s="2"/>
      <c r="C70" s="2"/>
      <c r="D70" s="26"/>
      <c r="E70" s="26"/>
      <c r="F70" s="26"/>
      <c r="G70" s="5"/>
      <c r="H70" s="1"/>
      <c r="I70" s="2"/>
    </row>
    <row r="71" spans="1:9" x14ac:dyDescent="0.3">
      <c r="A71" s="1"/>
      <c r="B71" s="6" t="s">
        <v>78</v>
      </c>
      <c r="C71" s="2"/>
      <c r="D71" s="14"/>
      <c r="E71" s="14"/>
      <c r="F71" s="14"/>
      <c r="G71" s="5"/>
      <c r="H71" s="1"/>
      <c r="I71" s="2"/>
    </row>
    <row r="72" spans="1:9" x14ac:dyDescent="0.3">
      <c r="A72" s="1"/>
      <c r="B72" s="9" t="s">
        <v>6</v>
      </c>
      <c r="C72" s="2" t="s">
        <v>587</v>
      </c>
      <c r="D72" s="14">
        <v>348</v>
      </c>
      <c r="E72" s="14"/>
      <c r="F72" s="14">
        <v>348</v>
      </c>
      <c r="G72" s="5" t="s">
        <v>8</v>
      </c>
      <c r="H72" s="1"/>
      <c r="I72" s="2"/>
    </row>
    <row r="73" spans="1:9" x14ac:dyDescent="0.3">
      <c r="A73" s="1"/>
      <c r="B73" s="9" t="s">
        <v>6</v>
      </c>
      <c r="C73" s="2" t="s">
        <v>587</v>
      </c>
      <c r="D73" s="14">
        <v>161</v>
      </c>
      <c r="E73" s="14"/>
      <c r="F73" s="14">
        <v>161</v>
      </c>
      <c r="G73" s="5" t="s">
        <v>8</v>
      </c>
      <c r="H73" s="1"/>
      <c r="I73" s="2"/>
    </row>
    <row r="74" spans="1:9" x14ac:dyDescent="0.3">
      <c r="A74" s="1"/>
      <c r="B74" s="9" t="s">
        <v>6</v>
      </c>
      <c r="C74" s="2" t="s">
        <v>587</v>
      </c>
      <c r="D74" s="14">
        <v>96</v>
      </c>
      <c r="E74" s="14"/>
      <c r="F74" s="14">
        <v>96</v>
      </c>
      <c r="G74" s="5" t="s">
        <v>8</v>
      </c>
      <c r="H74" s="1"/>
      <c r="I74" s="2"/>
    </row>
    <row r="75" spans="1:9" x14ac:dyDescent="0.3">
      <c r="A75" s="1"/>
      <c r="B75" s="9" t="s">
        <v>322</v>
      </c>
      <c r="C75" s="2" t="s">
        <v>626</v>
      </c>
      <c r="D75" s="12">
        <v>18.03</v>
      </c>
      <c r="E75" s="12">
        <v>3.61</v>
      </c>
      <c r="F75" s="12">
        <v>21.64</v>
      </c>
      <c r="G75" s="5" t="s">
        <v>8</v>
      </c>
      <c r="H75" s="1"/>
      <c r="I75" s="2"/>
    </row>
    <row r="76" spans="1:9" x14ac:dyDescent="0.3">
      <c r="A76" s="1"/>
      <c r="B76" s="9" t="s">
        <v>613</v>
      </c>
      <c r="C76" s="2" t="s">
        <v>627</v>
      </c>
      <c r="D76" s="12">
        <v>350</v>
      </c>
      <c r="E76" s="12">
        <v>70</v>
      </c>
      <c r="F76" s="12">
        <v>420</v>
      </c>
      <c r="G76" s="24">
        <v>203296</v>
      </c>
      <c r="H76" s="11"/>
      <c r="I76" s="2"/>
    </row>
    <row r="77" spans="1:9" x14ac:dyDescent="0.3">
      <c r="A77" s="1"/>
      <c r="B77" s="9" t="s">
        <v>613</v>
      </c>
      <c r="C77" s="2" t="s">
        <v>628</v>
      </c>
      <c r="D77" s="12">
        <v>350</v>
      </c>
      <c r="E77" s="12">
        <v>70</v>
      </c>
      <c r="F77" s="12">
        <v>420</v>
      </c>
      <c r="G77" s="24">
        <v>203296</v>
      </c>
      <c r="H77" s="11"/>
      <c r="I77" s="2"/>
    </row>
    <row r="78" spans="1:9" x14ac:dyDescent="0.3">
      <c r="A78" s="1"/>
      <c r="B78" s="9" t="s">
        <v>629</v>
      </c>
      <c r="C78" s="2"/>
      <c r="D78" s="12">
        <v>9557</v>
      </c>
      <c r="E78" s="12"/>
      <c r="F78" s="12">
        <v>9557</v>
      </c>
      <c r="G78" s="24" t="s">
        <v>8</v>
      </c>
      <c r="H78" s="11"/>
      <c r="I78" s="2"/>
    </row>
    <row r="79" spans="1:9" x14ac:dyDescent="0.3">
      <c r="A79" s="1"/>
      <c r="B79" s="9"/>
      <c r="C79" s="2"/>
      <c r="D79" s="12"/>
      <c r="E79" s="12"/>
      <c r="F79" s="12"/>
      <c r="G79" s="24"/>
      <c r="H79" s="11"/>
      <c r="I79" s="2"/>
    </row>
    <row r="80" spans="1:9" x14ac:dyDescent="0.3">
      <c r="A80" s="1"/>
      <c r="B80" s="25"/>
      <c r="C80" s="21"/>
      <c r="D80" s="13">
        <f>SUM(D72:D78)</f>
        <v>10880.03</v>
      </c>
      <c r="E80" s="13">
        <f>SUM(E72:E79)</f>
        <v>143.61000000000001</v>
      </c>
      <c r="F80" s="13">
        <f>SUM(F72:F79)</f>
        <v>11023.64</v>
      </c>
      <c r="G80" s="5"/>
      <c r="H80" s="1"/>
      <c r="I80" s="2"/>
    </row>
    <row r="81" spans="1:9" x14ac:dyDescent="0.3">
      <c r="A81" s="1"/>
      <c r="B81" s="30" t="s">
        <v>83</v>
      </c>
      <c r="C81" s="21"/>
      <c r="D81" s="26"/>
      <c r="E81" s="26"/>
      <c r="F81" s="26"/>
      <c r="G81" s="5"/>
      <c r="H81" s="1"/>
      <c r="I81" s="2"/>
    </row>
    <row r="82" spans="1:9" x14ac:dyDescent="0.3">
      <c r="A82" s="1"/>
      <c r="B82" s="25" t="s">
        <v>84</v>
      </c>
      <c r="C82" s="31" t="s">
        <v>630</v>
      </c>
      <c r="D82" s="26">
        <v>313.33</v>
      </c>
      <c r="E82" s="26">
        <v>62.67</v>
      </c>
      <c r="F82" s="26">
        <v>376</v>
      </c>
      <c r="G82" s="5">
        <v>203297</v>
      </c>
      <c r="H82" s="1"/>
      <c r="I82" s="2"/>
    </row>
    <row r="83" spans="1:9" x14ac:dyDescent="0.3">
      <c r="A83" s="1"/>
      <c r="B83" s="25"/>
      <c r="C83" s="21"/>
      <c r="D83" s="13">
        <f>SUM(D82)</f>
        <v>313.33</v>
      </c>
      <c r="E83" s="13">
        <f>SUM(E82)</f>
        <v>62.67</v>
      </c>
      <c r="F83" s="13">
        <f>SUM(F82)</f>
        <v>376</v>
      </c>
      <c r="G83" s="5"/>
      <c r="H83" s="1"/>
      <c r="I83" s="2"/>
    </row>
    <row r="84" spans="1:9" x14ac:dyDescent="0.3">
      <c r="A84" s="1"/>
      <c r="B84" s="32" t="s">
        <v>86</v>
      </c>
      <c r="C84" s="21"/>
      <c r="D84" s="26"/>
      <c r="E84" s="26"/>
      <c r="F84" s="26"/>
      <c r="G84" s="5"/>
      <c r="H84" s="1"/>
      <c r="I84" s="2"/>
    </row>
    <row r="85" spans="1:9" x14ac:dyDescent="0.3">
      <c r="A85" s="1"/>
      <c r="B85" s="25"/>
      <c r="C85" s="31"/>
      <c r="D85" s="26"/>
      <c r="E85" s="26"/>
      <c r="F85" s="26"/>
      <c r="G85" s="5"/>
      <c r="H85" s="1"/>
      <c r="I85" s="2"/>
    </row>
    <row r="86" spans="1:9" x14ac:dyDescent="0.3">
      <c r="A86" s="1"/>
      <c r="B86" s="25"/>
      <c r="C86" s="21"/>
      <c r="D86" s="13">
        <f>SUM(D85:D85)</f>
        <v>0</v>
      </c>
      <c r="E86" s="13">
        <f>SUM(E85:E85)</f>
        <v>0</v>
      </c>
      <c r="F86" s="13">
        <f>SUM(F85:F85)</f>
        <v>0</v>
      </c>
      <c r="G86" s="5"/>
      <c r="H86" s="1"/>
      <c r="I86" s="2"/>
    </row>
    <row r="87" spans="1:9" x14ac:dyDescent="0.3">
      <c r="A87" s="1"/>
      <c r="B87" s="6" t="s">
        <v>87</v>
      </c>
      <c r="C87" s="22"/>
      <c r="D87" s="14"/>
      <c r="E87" s="14"/>
      <c r="F87" s="14"/>
      <c r="G87" s="17"/>
      <c r="H87" s="1"/>
      <c r="I87" s="2"/>
    </row>
    <row r="88" spans="1:9" x14ac:dyDescent="0.3">
      <c r="A88" s="1"/>
      <c r="B88" s="9" t="s">
        <v>125</v>
      </c>
      <c r="C88" s="2" t="s">
        <v>631</v>
      </c>
      <c r="D88" s="57">
        <v>210.98</v>
      </c>
      <c r="E88" s="58">
        <v>42.2</v>
      </c>
      <c r="F88" s="58">
        <v>253.18</v>
      </c>
      <c r="G88" s="17">
        <v>203298</v>
      </c>
      <c r="H88" s="1"/>
      <c r="I88" s="2"/>
    </row>
    <row r="89" spans="1:9" x14ac:dyDescent="0.3">
      <c r="A89" s="1"/>
      <c r="B89" s="9"/>
      <c r="C89" s="93" t="s">
        <v>632</v>
      </c>
      <c r="D89" s="57"/>
      <c r="E89" s="58"/>
      <c r="F89" s="58"/>
      <c r="G89" s="17"/>
      <c r="H89" s="1"/>
      <c r="I89" s="2"/>
    </row>
    <row r="90" spans="1:9" x14ac:dyDescent="0.3">
      <c r="A90" s="1"/>
      <c r="B90" s="9" t="s">
        <v>633</v>
      </c>
      <c r="C90" s="2" t="s">
        <v>634</v>
      </c>
      <c r="D90" s="29">
        <v>1000</v>
      </c>
      <c r="E90" s="29"/>
      <c r="F90" s="29">
        <v>1000</v>
      </c>
      <c r="G90" s="17">
        <v>203299</v>
      </c>
      <c r="H90" s="1"/>
      <c r="I90" s="2"/>
    </row>
    <row r="91" spans="1:9" x14ac:dyDescent="0.3">
      <c r="A91" s="1"/>
      <c r="B91" s="9"/>
      <c r="C91" s="2" t="s">
        <v>635</v>
      </c>
      <c r="D91" s="4"/>
      <c r="E91" s="4"/>
      <c r="F91" s="4"/>
      <c r="G91" s="5"/>
      <c r="H91" s="1"/>
      <c r="I91" s="2"/>
    </row>
    <row r="92" spans="1:9" x14ac:dyDescent="0.3">
      <c r="A92" s="1"/>
      <c r="B92" s="9"/>
      <c r="C92" s="2"/>
      <c r="D92" s="59">
        <f>SUM(D88:D88)</f>
        <v>210.98</v>
      </c>
      <c r="E92" s="59">
        <f>SUM(E88:E88)</f>
        <v>42.2</v>
      </c>
      <c r="F92" s="59">
        <f>SUM(F88:F88)</f>
        <v>253.18</v>
      </c>
      <c r="G92" s="5"/>
      <c r="H92" s="11"/>
      <c r="I92" s="2"/>
    </row>
    <row r="93" spans="1:9" x14ac:dyDescent="0.3">
      <c r="A93" s="1"/>
      <c r="B93" s="9"/>
      <c r="C93" s="2"/>
      <c r="D93" s="14"/>
      <c r="E93" s="14"/>
      <c r="F93" s="14"/>
      <c r="G93" s="5"/>
      <c r="H93" s="11"/>
      <c r="I93" s="2"/>
    </row>
    <row r="94" spans="1:9" x14ac:dyDescent="0.3">
      <c r="A94" s="1"/>
      <c r="B94" s="6"/>
      <c r="C94" s="22"/>
      <c r="G94" s="5"/>
      <c r="H94" s="11"/>
      <c r="I94" s="2"/>
    </row>
    <row r="95" spans="1:9" x14ac:dyDescent="0.3">
      <c r="A95" s="1"/>
      <c r="B95" s="34" t="s">
        <v>92</v>
      </c>
      <c r="C95" s="34"/>
      <c r="G95" s="5"/>
      <c r="H95" s="1"/>
      <c r="I95" s="2"/>
    </row>
    <row r="96" spans="1:9" x14ac:dyDescent="0.3">
      <c r="A96" s="1"/>
      <c r="B96" s="9" t="s">
        <v>322</v>
      </c>
      <c r="C96" s="2" t="s">
        <v>636</v>
      </c>
      <c r="D96" s="12">
        <v>21.65</v>
      </c>
      <c r="E96" s="12">
        <v>4.33</v>
      </c>
      <c r="F96" s="12">
        <v>25.98</v>
      </c>
      <c r="G96" s="5" t="s">
        <v>8</v>
      </c>
      <c r="H96" s="1"/>
      <c r="I96" s="2"/>
    </row>
    <row r="97" spans="1:9" x14ac:dyDescent="0.3">
      <c r="A97" s="1"/>
      <c r="B97" s="9"/>
      <c r="C97" s="2"/>
      <c r="D97" s="12"/>
      <c r="E97" s="12"/>
      <c r="F97" s="12"/>
      <c r="G97" s="5"/>
      <c r="H97" s="1"/>
      <c r="I97" s="2"/>
    </row>
    <row r="98" spans="1:9" x14ac:dyDescent="0.3">
      <c r="A98" s="1"/>
      <c r="B98" s="9"/>
      <c r="C98" s="2"/>
      <c r="D98" s="12"/>
      <c r="E98" s="12"/>
      <c r="F98" s="12"/>
      <c r="G98" s="5"/>
      <c r="H98" s="1"/>
      <c r="I98" s="2"/>
    </row>
    <row r="99" spans="1:9" x14ac:dyDescent="0.3">
      <c r="A99" s="1"/>
      <c r="B99" s="2"/>
      <c r="C99" s="2"/>
      <c r="D99" s="13">
        <f>SUM(D96:D98)</f>
        <v>21.65</v>
      </c>
      <c r="E99" s="13">
        <f>SUM(E96:E98)</f>
        <v>4.33</v>
      </c>
      <c r="F99" s="13">
        <f>SUM(F96:F98)</f>
        <v>25.98</v>
      </c>
      <c r="G99" s="5"/>
      <c r="H99" s="1"/>
      <c r="I99" s="2"/>
    </row>
    <row r="100" spans="1:9" x14ac:dyDescent="0.3">
      <c r="A100" s="1"/>
      <c r="B100" s="2"/>
      <c r="C100" s="2"/>
      <c r="D100" s="42"/>
      <c r="E100" s="42"/>
      <c r="F100" s="42"/>
      <c r="G100" s="5"/>
      <c r="H100" s="1"/>
      <c r="I100" s="2"/>
    </row>
    <row r="101" spans="1:9" x14ac:dyDescent="0.3">
      <c r="A101" s="1"/>
      <c r="B101" s="2"/>
      <c r="C101" s="43" t="s">
        <v>101</v>
      </c>
      <c r="D101" s="13">
        <f>D12+D24+D34+D40+D42+D48+D51+D55+D59+D62+D69+D80+D83+D86+D92+D99</f>
        <v>21725.860000000004</v>
      </c>
      <c r="E101" s="13">
        <f>E12+E24+E34+E40+E42+E48+E51+E55+E59+E62+E69+E80+E83+E86+E92+E99</f>
        <v>1537.32</v>
      </c>
      <c r="F101" s="13">
        <f>F12+F24+F34+F40+F42+F48+F51+F55+F59+F62+F69+F80+F83+F86+F92+F99</f>
        <v>23263.179999999997</v>
      </c>
      <c r="G101" s="5"/>
      <c r="H101" s="1"/>
      <c r="I101" s="2"/>
    </row>
    <row r="102" spans="1:9" x14ac:dyDescent="0.3">
      <c r="A102" s="1"/>
      <c r="B102" s="44"/>
      <c r="C102" s="21"/>
      <c r="D102" s="15"/>
      <c r="E102" s="4"/>
      <c r="F102" s="4"/>
      <c r="G102" s="5"/>
      <c r="H102" s="1"/>
      <c r="I102" s="2"/>
    </row>
    <row r="103" spans="1:9" x14ac:dyDescent="0.3">
      <c r="A103" s="1"/>
      <c r="B103" s="9"/>
      <c r="C103" s="2"/>
      <c r="D103" s="15"/>
      <c r="E103" s="4"/>
      <c r="F103" s="4"/>
      <c r="G103" s="5"/>
      <c r="H103" s="1"/>
      <c r="I103" s="2"/>
    </row>
    <row r="104" spans="1:9" x14ac:dyDescent="0.3">
      <c r="A104" s="1"/>
      <c r="B104" s="50"/>
      <c r="C104" s="2"/>
      <c r="D104" s="15"/>
      <c r="E104" s="4"/>
      <c r="F104" s="4"/>
      <c r="G104" s="5"/>
      <c r="H104" s="1"/>
      <c r="I104" s="2"/>
    </row>
    <row r="105" spans="1:9" x14ac:dyDescent="0.3">
      <c r="A105" s="1"/>
      <c r="B105" s="44"/>
      <c r="C105" s="51"/>
      <c r="D105" s="15"/>
      <c r="E105" s="4"/>
      <c r="F105" s="4"/>
      <c r="G105" s="5"/>
      <c r="H105" s="1"/>
      <c r="I105" s="2"/>
    </row>
    <row r="106" spans="1:9" x14ac:dyDescent="0.3">
      <c r="A106" s="1"/>
      <c r="B106" s="44"/>
      <c r="C106" s="51"/>
      <c r="D106" s="15"/>
      <c r="E106" s="4"/>
      <c r="F106" s="4"/>
      <c r="G106" s="5"/>
      <c r="H106" s="1"/>
      <c r="I106" s="2"/>
    </row>
    <row r="107" spans="1:9" x14ac:dyDescent="0.3">
      <c r="A107" s="1"/>
      <c r="B107" s="44"/>
      <c r="C107" s="51"/>
      <c r="D107" s="4"/>
      <c r="E107" s="4"/>
      <c r="F107" s="4"/>
      <c r="G107" s="5"/>
      <c r="H107" s="1"/>
      <c r="I107" s="2"/>
    </row>
    <row r="108" spans="1:9" x14ac:dyDescent="0.3">
      <c r="A108" s="1"/>
      <c r="B108" s="44"/>
      <c r="C108" s="51"/>
      <c r="D108" s="4"/>
      <c r="E108" s="4"/>
      <c r="F108" s="4"/>
      <c r="G108" s="5"/>
      <c r="H108" s="1"/>
      <c r="I108" s="2"/>
    </row>
    <row r="109" spans="1:9" x14ac:dyDescent="0.3">
      <c r="A109" s="1"/>
      <c r="B109" s="52"/>
      <c r="C109" s="2"/>
      <c r="D109" s="4"/>
      <c r="E109" s="4"/>
      <c r="F109" s="4"/>
      <c r="G109" s="5"/>
      <c r="H109" s="1"/>
      <c r="I109" s="2"/>
    </row>
    <row r="110" spans="1:9" x14ac:dyDescent="0.3">
      <c r="A110" s="1"/>
      <c r="B110" s="2"/>
      <c r="C110" s="2"/>
      <c r="D110" s="4"/>
      <c r="E110" s="4"/>
      <c r="F110" s="4"/>
      <c r="G110" s="5"/>
      <c r="H110" s="1"/>
      <c r="I110" s="2"/>
    </row>
    <row r="111" spans="1:9" x14ac:dyDescent="0.3">
      <c r="A111" s="1"/>
      <c r="B111" s="2"/>
      <c r="C111" s="2"/>
      <c r="D111" s="4"/>
      <c r="E111" s="4"/>
      <c r="F111" s="4"/>
      <c r="G111" s="5"/>
      <c r="H111" s="1"/>
      <c r="I111" s="2"/>
    </row>
    <row r="112" spans="1:9" x14ac:dyDescent="0.3">
      <c r="A112" s="1"/>
      <c r="B112" s="2"/>
      <c r="C112" s="2"/>
      <c r="D112" s="4"/>
      <c r="E112" s="4"/>
      <c r="F112" s="4"/>
      <c r="G112" s="5"/>
      <c r="H112" s="1"/>
      <c r="I112" s="2"/>
    </row>
    <row r="113" spans="1:9" x14ac:dyDescent="0.3">
      <c r="A113" s="1"/>
      <c r="B113" s="2"/>
      <c r="C113" s="2"/>
      <c r="D113" s="4"/>
      <c r="E113" s="4"/>
      <c r="F113" s="4"/>
      <c r="G113" s="5"/>
      <c r="H113" s="1"/>
      <c r="I113" s="2"/>
    </row>
    <row r="114" spans="1:9" x14ac:dyDescent="0.3">
      <c r="A114" s="1"/>
      <c r="B114" s="2"/>
      <c r="C114" s="2"/>
      <c r="D114" s="4"/>
      <c r="E114" s="4"/>
      <c r="F114" s="4"/>
      <c r="H114" s="1"/>
      <c r="I114" s="2"/>
    </row>
    <row r="115" spans="1:9" x14ac:dyDescent="0.3">
      <c r="A115" s="1"/>
      <c r="B115" s="2"/>
      <c r="C115" s="2"/>
      <c r="D115" s="4"/>
      <c r="E115" s="4"/>
      <c r="F115" s="4"/>
    </row>
    <row r="116" spans="1:9" x14ac:dyDescent="0.3">
      <c r="B116" s="2"/>
      <c r="C116" s="2"/>
      <c r="D116" s="4"/>
      <c r="E116" s="4"/>
      <c r="F116" s="4"/>
    </row>
    <row r="117" spans="1:9" x14ac:dyDescent="0.3">
      <c r="B117" s="2"/>
      <c r="C117" s="2"/>
    </row>
    <row r="118" spans="1:9" x14ac:dyDescent="0.3">
      <c r="B118" s="2"/>
      <c r="C118" s="2"/>
    </row>
  </sheetData>
  <mergeCells count="2">
    <mergeCell ref="B1:G1"/>
    <mergeCell ref="B49:C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workbookViewId="0">
      <selection activeCell="D15" sqref="D15"/>
    </sheetView>
  </sheetViews>
  <sheetFormatPr defaultRowHeight="14.4" x14ac:dyDescent="0.3"/>
  <cols>
    <col min="1" max="1" width="28.59765625" customWidth="1"/>
    <col min="2" max="2" width="43.59765625" bestFit="1" customWidth="1"/>
    <col min="3" max="3" width="11.296875" bestFit="1" customWidth="1"/>
    <col min="4" max="4" width="11.69921875" customWidth="1"/>
    <col min="5" max="5" width="13.8984375" customWidth="1"/>
    <col min="6" max="6" width="10.296875" style="60" customWidth="1"/>
    <col min="256" max="256" width="3.8984375" bestFit="1" customWidth="1"/>
    <col min="257" max="257" width="28.59765625" customWidth="1"/>
    <col min="258" max="258" width="43.59765625" bestFit="1" customWidth="1"/>
    <col min="259" max="259" width="11.296875" bestFit="1" customWidth="1"/>
    <col min="260" max="260" width="11.69921875" customWidth="1"/>
    <col min="261" max="261" width="13.8984375" customWidth="1"/>
    <col min="262" max="262" width="10.296875" customWidth="1"/>
    <col min="512" max="512" width="3.8984375" bestFit="1" customWidth="1"/>
    <col min="513" max="513" width="28.59765625" customWidth="1"/>
    <col min="514" max="514" width="43.59765625" bestFit="1" customWidth="1"/>
    <col min="515" max="515" width="11.296875" bestFit="1" customWidth="1"/>
    <col min="516" max="516" width="11.69921875" customWidth="1"/>
    <col min="517" max="517" width="13.8984375" customWidth="1"/>
    <col min="518" max="518" width="10.296875" customWidth="1"/>
    <col min="768" max="768" width="3.8984375" bestFit="1" customWidth="1"/>
    <col min="769" max="769" width="28.59765625" customWidth="1"/>
    <col min="770" max="770" width="43.59765625" bestFit="1" customWidth="1"/>
    <col min="771" max="771" width="11.296875" bestFit="1" customWidth="1"/>
    <col min="772" max="772" width="11.69921875" customWidth="1"/>
    <col min="773" max="773" width="13.8984375" customWidth="1"/>
    <col min="774" max="774" width="10.296875" customWidth="1"/>
    <col min="1024" max="1024" width="3.8984375" bestFit="1" customWidth="1"/>
    <col min="1025" max="1025" width="28.59765625" customWidth="1"/>
    <col min="1026" max="1026" width="43.59765625" bestFit="1" customWidth="1"/>
    <col min="1027" max="1027" width="11.296875" bestFit="1" customWidth="1"/>
    <col min="1028" max="1028" width="11.69921875" customWidth="1"/>
    <col min="1029" max="1029" width="13.8984375" customWidth="1"/>
    <col min="1030" max="1030" width="10.296875" customWidth="1"/>
    <col min="1280" max="1280" width="3.8984375" bestFit="1" customWidth="1"/>
    <col min="1281" max="1281" width="28.59765625" customWidth="1"/>
    <col min="1282" max="1282" width="43.59765625" bestFit="1" customWidth="1"/>
    <col min="1283" max="1283" width="11.296875" bestFit="1" customWidth="1"/>
    <col min="1284" max="1284" width="11.69921875" customWidth="1"/>
    <col min="1285" max="1285" width="13.8984375" customWidth="1"/>
    <col min="1286" max="1286" width="10.296875" customWidth="1"/>
    <col min="1536" max="1536" width="3.8984375" bestFit="1" customWidth="1"/>
    <col min="1537" max="1537" width="28.59765625" customWidth="1"/>
    <col min="1538" max="1538" width="43.59765625" bestFit="1" customWidth="1"/>
    <col min="1539" max="1539" width="11.296875" bestFit="1" customWidth="1"/>
    <col min="1540" max="1540" width="11.69921875" customWidth="1"/>
    <col min="1541" max="1541" width="13.8984375" customWidth="1"/>
    <col min="1542" max="1542" width="10.296875" customWidth="1"/>
    <col min="1792" max="1792" width="3.8984375" bestFit="1" customWidth="1"/>
    <col min="1793" max="1793" width="28.59765625" customWidth="1"/>
    <col min="1794" max="1794" width="43.59765625" bestFit="1" customWidth="1"/>
    <col min="1795" max="1795" width="11.296875" bestFit="1" customWidth="1"/>
    <col min="1796" max="1796" width="11.69921875" customWidth="1"/>
    <col min="1797" max="1797" width="13.8984375" customWidth="1"/>
    <col min="1798" max="1798" width="10.296875" customWidth="1"/>
    <col min="2048" max="2048" width="3.8984375" bestFit="1" customWidth="1"/>
    <col min="2049" max="2049" width="28.59765625" customWidth="1"/>
    <col min="2050" max="2050" width="43.59765625" bestFit="1" customWidth="1"/>
    <col min="2051" max="2051" width="11.296875" bestFit="1" customWidth="1"/>
    <col min="2052" max="2052" width="11.69921875" customWidth="1"/>
    <col min="2053" max="2053" width="13.8984375" customWidth="1"/>
    <col min="2054" max="2054" width="10.296875" customWidth="1"/>
    <col min="2304" max="2304" width="3.8984375" bestFit="1" customWidth="1"/>
    <col min="2305" max="2305" width="28.59765625" customWidth="1"/>
    <col min="2306" max="2306" width="43.59765625" bestFit="1" customWidth="1"/>
    <col min="2307" max="2307" width="11.296875" bestFit="1" customWidth="1"/>
    <col min="2308" max="2308" width="11.69921875" customWidth="1"/>
    <col min="2309" max="2309" width="13.8984375" customWidth="1"/>
    <col min="2310" max="2310" width="10.296875" customWidth="1"/>
    <col min="2560" max="2560" width="3.8984375" bestFit="1" customWidth="1"/>
    <col min="2561" max="2561" width="28.59765625" customWidth="1"/>
    <col min="2562" max="2562" width="43.59765625" bestFit="1" customWidth="1"/>
    <col min="2563" max="2563" width="11.296875" bestFit="1" customWidth="1"/>
    <col min="2564" max="2564" width="11.69921875" customWidth="1"/>
    <col min="2565" max="2565" width="13.8984375" customWidth="1"/>
    <col min="2566" max="2566" width="10.296875" customWidth="1"/>
    <col min="2816" max="2816" width="3.8984375" bestFit="1" customWidth="1"/>
    <col min="2817" max="2817" width="28.59765625" customWidth="1"/>
    <col min="2818" max="2818" width="43.59765625" bestFit="1" customWidth="1"/>
    <col min="2819" max="2819" width="11.296875" bestFit="1" customWidth="1"/>
    <col min="2820" max="2820" width="11.69921875" customWidth="1"/>
    <col min="2821" max="2821" width="13.8984375" customWidth="1"/>
    <col min="2822" max="2822" width="10.296875" customWidth="1"/>
    <col min="3072" max="3072" width="3.8984375" bestFit="1" customWidth="1"/>
    <col min="3073" max="3073" width="28.59765625" customWidth="1"/>
    <col min="3074" max="3074" width="43.59765625" bestFit="1" customWidth="1"/>
    <col min="3075" max="3075" width="11.296875" bestFit="1" customWidth="1"/>
    <col min="3076" max="3076" width="11.69921875" customWidth="1"/>
    <col min="3077" max="3077" width="13.8984375" customWidth="1"/>
    <col min="3078" max="3078" width="10.296875" customWidth="1"/>
    <col min="3328" max="3328" width="3.8984375" bestFit="1" customWidth="1"/>
    <col min="3329" max="3329" width="28.59765625" customWidth="1"/>
    <col min="3330" max="3330" width="43.59765625" bestFit="1" customWidth="1"/>
    <col min="3331" max="3331" width="11.296875" bestFit="1" customWidth="1"/>
    <col min="3332" max="3332" width="11.69921875" customWidth="1"/>
    <col min="3333" max="3333" width="13.8984375" customWidth="1"/>
    <col min="3334" max="3334" width="10.296875" customWidth="1"/>
    <col min="3584" max="3584" width="3.8984375" bestFit="1" customWidth="1"/>
    <col min="3585" max="3585" width="28.59765625" customWidth="1"/>
    <col min="3586" max="3586" width="43.59765625" bestFit="1" customWidth="1"/>
    <col min="3587" max="3587" width="11.296875" bestFit="1" customWidth="1"/>
    <col min="3588" max="3588" width="11.69921875" customWidth="1"/>
    <col min="3589" max="3589" width="13.8984375" customWidth="1"/>
    <col min="3590" max="3590" width="10.296875" customWidth="1"/>
    <col min="3840" max="3840" width="3.8984375" bestFit="1" customWidth="1"/>
    <col min="3841" max="3841" width="28.59765625" customWidth="1"/>
    <col min="3842" max="3842" width="43.59765625" bestFit="1" customWidth="1"/>
    <col min="3843" max="3843" width="11.296875" bestFit="1" customWidth="1"/>
    <col min="3844" max="3844" width="11.69921875" customWidth="1"/>
    <col min="3845" max="3845" width="13.8984375" customWidth="1"/>
    <col min="3846" max="3846" width="10.296875" customWidth="1"/>
    <col min="4096" max="4096" width="3.8984375" bestFit="1" customWidth="1"/>
    <col min="4097" max="4097" width="28.59765625" customWidth="1"/>
    <col min="4098" max="4098" width="43.59765625" bestFit="1" customWidth="1"/>
    <col min="4099" max="4099" width="11.296875" bestFit="1" customWidth="1"/>
    <col min="4100" max="4100" width="11.69921875" customWidth="1"/>
    <col min="4101" max="4101" width="13.8984375" customWidth="1"/>
    <col min="4102" max="4102" width="10.296875" customWidth="1"/>
    <col min="4352" max="4352" width="3.8984375" bestFit="1" customWidth="1"/>
    <col min="4353" max="4353" width="28.59765625" customWidth="1"/>
    <col min="4354" max="4354" width="43.59765625" bestFit="1" customWidth="1"/>
    <col min="4355" max="4355" width="11.296875" bestFit="1" customWidth="1"/>
    <col min="4356" max="4356" width="11.69921875" customWidth="1"/>
    <col min="4357" max="4357" width="13.8984375" customWidth="1"/>
    <col min="4358" max="4358" width="10.296875" customWidth="1"/>
    <col min="4608" max="4608" width="3.8984375" bestFit="1" customWidth="1"/>
    <col min="4609" max="4609" width="28.59765625" customWidth="1"/>
    <col min="4610" max="4610" width="43.59765625" bestFit="1" customWidth="1"/>
    <col min="4611" max="4611" width="11.296875" bestFit="1" customWidth="1"/>
    <col min="4612" max="4612" width="11.69921875" customWidth="1"/>
    <col min="4613" max="4613" width="13.8984375" customWidth="1"/>
    <col min="4614" max="4614" width="10.296875" customWidth="1"/>
    <col min="4864" max="4864" width="3.8984375" bestFit="1" customWidth="1"/>
    <col min="4865" max="4865" width="28.59765625" customWidth="1"/>
    <col min="4866" max="4866" width="43.59765625" bestFit="1" customWidth="1"/>
    <col min="4867" max="4867" width="11.296875" bestFit="1" customWidth="1"/>
    <col min="4868" max="4868" width="11.69921875" customWidth="1"/>
    <col min="4869" max="4869" width="13.8984375" customWidth="1"/>
    <col min="4870" max="4870" width="10.296875" customWidth="1"/>
    <col min="5120" max="5120" width="3.8984375" bestFit="1" customWidth="1"/>
    <col min="5121" max="5121" width="28.59765625" customWidth="1"/>
    <col min="5122" max="5122" width="43.59765625" bestFit="1" customWidth="1"/>
    <col min="5123" max="5123" width="11.296875" bestFit="1" customWidth="1"/>
    <col min="5124" max="5124" width="11.69921875" customWidth="1"/>
    <col min="5125" max="5125" width="13.8984375" customWidth="1"/>
    <col min="5126" max="5126" width="10.296875" customWidth="1"/>
    <col min="5376" max="5376" width="3.8984375" bestFit="1" customWidth="1"/>
    <col min="5377" max="5377" width="28.59765625" customWidth="1"/>
    <col min="5378" max="5378" width="43.59765625" bestFit="1" customWidth="1"/>
    <col min="5379" max="5379" width="11.296875" bestFit="1" customWidth="1"/>
    <col min="5380" max="5380" width="11.69921875" customWidth="1"/>
    <col min="5381" max="5381" width="13.8984375" customWidth="1"/>
    <col min="5382" max="5382" width="10.296875" customWidth="1"/>
    <col min="5632" max="5632" width="3.8984375" bestFit="1" customWidth="1"/>
    <col min="5633" max="5633" width="28.59765625" customWidth="1"/>
    <col min="5634" max="5634" width="43.59765625" bestFit="1" customWidth="1"/>
    <col min="5635" max="5635" width="11.296875" bestFit="1" customWidth="1"/>
    <col min="5636" max="5636" width="11.69921875" customWidth="1"/>
    <col min="5637" max="5637" width="13.8984375" customWidth="1"/>
    <col min="5638" max="5638" width="10.296875" customWidth="1"/>
    <col min="5888" max="5888" width="3.8984375" bestFit="1" customWidth="1"/>
    <col min="5889" max="5889" width="28.59765625" customWidth="1"/>
    <col min="5890" max="5890" width="43.59765625" bestFit="1" customWidth="1"/>
    <col min="5891" max="5891" width="11.296875" bestFit="1" customWidth="1"/>
    <col min="5892" max="5892" width="11.69921875" customWidth="1"/>
    <col min="5893" max="5893" width="13.8984375" customWidth="1"/>
    <col min="5894" max="5894" width="10.296875" customWidth="1"/>
    <col min="6144" max="6144" width="3.8984375" bestFit="1" customWidth="1"/>
    <col min="6145" max="6145" width="28.59765625" customWidth="1"/>
    <col min="6146" max="6146" width="43.59765625" bestFit="1" customWidth="1"/>
    <col min="6147" max="6147" width="11.296875" bestFit="1" customWidth="1"/>
    <col min="6148" max="6148" width="11.69921875" customWidth="1"/>
    <col min="6149" max="6149" width="13.8984375" customWidth="1"/>
    <col min="6150" max="6150" width="10.296875" customWidth="1"/>
    <col min="6400" max="6400" width="3.8984375" bestFit="1" customWidth="1"/>
    <col min="6401" max="6401" width="28.59765625" customWidth="1"/>
    <col min="6402" max="6402" width="43.59765625" bestFit="1" customWidth="1"/>
    <col min="6403" max="6403" width="11.296875" bestFit="1" customWidth="1"/>
    <col min="6404" max="6404" width="11.69921875" customWidth="1"/>
    <col min="6405" max="6405" width="13.8984375" customWidth="1"/>
    <col min="6406" max="6406" width="10.296875" customWidth="1"/>
    <col min="6656" max="6656" width="3.8984375" bestFit="1" customWidth="1"/>
    <col min="6657" max="6657" width="28.59765625" customWidth="1"/>
    <col min="6658" max="6658" width="43.59765625" bestFit="1" customWidth="1"/>
    <col min="6659" max="6659" width="11.296875" bestFit="1" customWidth="1"/>
    <col min="6660" max="6660" width="11.69921875" customWidth="1"/>
    <col min="6661" max="6661" width="13.8984375" customWidth="1"/>
    <col min="6662" max="6662" width="10.296875" customWidth="1"/>
    <col min="6912" max="6912" width="3.8984375" bestFit="1" customWidth="1"/>
    <col min="6913" max="6913" width="28.59765625" customWidth="1"/>
    <col min="6914" max="6914" width="43.59765625" bestFit="1" customWidth="1"/>
    <col min="6915" max="6915" width="11.296875" bestFit="1" customWidth="1"/>
    <col min="6916" max="6916" width="11.69921875" customWidth="1"/>
    <col min="6917" max="6917" width="13.8984375" customWidth="1"/>
    <col min="6918" max="6918" width="10.296875" customWidth="1"/>
    <col min="7168" max="7168" width="3.8984375" bestFit="1" customWidth="1"/>
    <col min="7169" max="7169" width="28.59765625" customWidth="1"/>
    <col min="7170" max="7170" width="43.59765625" bestFit="1" customWidth="1"/>
    <col min="7171" max="7171" width="11.296875" bestFit="1" customWidth="1"/>
    <col min="7172" max="7172" width="11.69921875" customWidth="1"/>
    <col min="7173" max="7173" width="13.8984375" customWidth="1"/>
    <col min="7174" max="7174" width="10.296875" customWidth="1"/>
    <col min="7424" max="7424" width="3.8984375" bestFit="1" customWidth="1"/>
    <col min="7425" max="7425" width="28.59765625" customWidth="1"/>
    <col min="7426" max="7426" width="43.59765625" bestFit="1" customWidth="1"/>
    <col min="7427" max="7427" width="11.296875" bestFit="1" customWidth="1"/>
    <col min="7428" max="7428" width="11.69921875" customWidth="1"/>
    <col min="7429" max="7429" width="13.8984375" customWidth="1"/>
    <col min="7430" max="7430" width="10.296875" customWidth="1"/>
    <col min="7680" max="7680" width="3.8984375" bestFit="1" customWidth="1"/>
    <col min="7681" max="7681" width="28.59765625" customWidth="1"/>
    <col min="7682" max="7682" width="43.59765625" bestFit="1" customWidth="1"/>
    <col min="7683" max="7683" width="11.296875" bestFit="1" customWidth="1"/>
    <col min="7684" max="7684" width="11.69921875" customWidth="1"/>
    <col min="7685" max="7685" width="13.8984375" customWidth="1"/>
    <col min="7686" max="7686" width="10.296875" customWidth="1"/>
    <col min="7936" max="7936" width="3.8984375" bestFit="1" customWidth="1"/>
    <col min="7937" max="7937" width="28.59765625" customWidth="1"/>
    <col min="7938" max="7938" width="43.59765625" bestFit="1" customWidth="1"/>
    <col min="7939" max="7939" width="11.296875" bestFit="1" customWidth="1"/>
    <col min="7940" max="7940" width="11.69921875" customWidth="1"/>
    <col min="7941" max="7941" width="13.8984375" customWidth="1"/>
    <col min="7942" max="7942" width="10.296875" customWidth="1"/>
    <col min="8192" max="8192" width="3.8984375" bestFit="1" customWidth="1"/>
    <col min="8193" max="8193" width="28.59765625" customWidth="1"/>
    <col min="8194" max="8194" width="43.59765625" bestFit="1" customWidth="1"/>
    <col min="8195" max="8195" width="11.296875" bestFit="1" customWidth="1"/>
    <col min="8196" max="8196" width="11.69921875" customWidth="1"/>
    <col min="8197" max="8197" width="13.8984375" customWidth="1"/>
    <col min="8198" max="8198" width="10.296875" customWidth="1"/>
    <col min="8448" max="8448" width="3.8984375" bestFit="1" customWidth="1"/>
    <col min="8449" max="8449" width="28.59765625" customWidth="1"/>
    <col min="8450" max="8450" width="43.59765625" bestFit="1" customWidth="1"/>
    <col min="8451" max="8451" width="11.296875" bestFit="1" customWidth="1"/>
    <col min="8452" max="8452" width="11.69921875" customWidth="1"/>
    <col min="8453" max="8453" width="13.8984375" customWidth="1"/>
    <col min="8454" max="8454" width="10.296875" customWidth="1"/>
    <col min="8704" max="8704" width="3.8984375" bestFit="1" customWidth="1"/>
    <col min="8705" max="8705" width="28.59765625" customWidth="1"/>
    <col min="8706" max="8706" width="43.59765625" bestFit="1" customWidth="1"/>
    <col min="8707" max="8707" width="11.296875" bestFit="1" customWidth="1"/>
    <col min="8708" max="8708" width="11.69921875" customWidth="1"/>
    <col min="8709" max="8709" width="13.8984375" customWidth="1"/>
    <col min="8710" max="8710" width="10.296875" customWidth="1"/>
    <col min="8960" max="8960" width="3.8984375" bestFit="1" customWidth="1"/>
    <col min="8961" max="8961" width="28.59765625" customWidth="1"/>
    <col min="8962" max="8962" width="43.59765625" bestFit="1" customWidth="1"/>
    <col min="8963" max="8963" width="11.296875" bestFit="1" customWidth="1"/>
    <col min="8964" max="8964" width="11.69921875" customWidth="1"/>
    <col min="8965" max="8965" width="13.8984375" customWidth="1"/>
    <col min="8966" max="8966" width="10.296875" customWidth="1"/>
    <col min="9216" max="9216" width="3.8984375" bestFit="1" customWidth="1"/>
    <col min="9217" max="9217" width="28.59765625" customWidth="1"/>
    <col min="9218" max="9218" width="43.59765625" bestFit="1" customWidth="1"/>
    <col min="9219" max="9219" width="11.296875" bestFit="1" customWidth="1"/>
    <col min="9220" max="9220" width="11.69921875" customWidth="1"/>
    <col min="9221" max="9221" width="13.8984375" customWidth="1"/>
    <col min="9222" max="9222" width="10.296875" customWidth="1"/>
    <col min="9472" max="9472" width="3.8984375" bestFit="1" customWidth="1"/>
    <col min="9473" max="9473" width="28.59765625" customWidth="1"/>
    <col min="9474" max="9474" width="43.59765625" bestFit="1" customWidth="1"/>
    <col min="9475" max="9475" width="11.296875" bestFit="1" customWidth="1"/>
    <col min="9476" max="9476" width="11.69921875" customWidth="1"/>
    <col min="9477" max="9477" width="13.8984375" customWidth="1"/>
    <col min="9478" max="9478" width="10.296875" customWidth="1"/>
    <col min="9728" max="9728" width="3.8984375" bestFit="1" customWidth="1"/>
    <col min="9729" max="9729" width="28.59765625" customWidth="1"/>
    <col min="9730" max="9730" width="43.59765625" bestFit="1" customWidth="1"/>
    <col min="9731" max="9731" width="11.296875" bestFit="1" customWidth="1"/>
    <col min="9732" max="9732" width="11.69921875" customWidth="1"/>
    <col min="9733" max="9733" width="13.8984375" customWidth="1"/>
    <col min="9734" max="9734" width="10.296875" customWidth="1"/>
    <col min="9984" max="9984" width="3.8984375" bestFit="1" customWidth="1"/>
    <col min="9985" max="9985" width="28.59765625" customWidth="1"/>
    <col min="9986" max="9986" width="43.59765625" bestFit="1" customWidth="1"/>
    <col min="9987" max="9987" width="11.296875" bestFit="1" customWidth="1"/>
    <col min="9988" max="9988" width="11.69921875" customWidth="1"/>
    <col min="9989" max="9989" width="13.8984375" customWidth="1"/>
    <col min="9990" max="9990" width="10.296875" customWidth="1"/>
    <col min="10240" max="10240" width="3.8984375" bestFit="1" customWidth="1"/>
    <col min="10241" max="10241" width="28.59765625" customWidth="1"/>
    <col min="10242" max="10242" width="43.59765625" bestFit="1" customWidth="1"/>
    <col min="10243" max="10243" width="11.296875" bestFit="1" customWidth="1"/>
    <col min="10244" max="10244" width="11.69921875" customWidth="1"/>
    <col min="10245" max="10245" width="13.8984375" customWidth="1"/>
    <col min="10246" max="10246" width="10.296875" customWidth="1"/>
    <col min="10496" max="10496" width="3.8984375" bestFit="1" customWidth="1"/>
    <col min="10497" max="10497" width="28.59765625" customWidth="1"/>
    <col min="10498" max="10498" width="43.59765625" bestFit="1" customWidth="1"/>
    <col min="10499" max="10499" width="11.296875" bestFit="1" customWidth="1"/>
    <col min="10500" max="10500" width="11.69921875" customWidth="1"/>
    <col min="10501" max="10501" width="13.8984375" customWidth="1"/>
    <col min="10502" max="10502" width="10.296875" customWidth="1"/>
    <col min="10752" max="10752" width="3.8984375" bestFit="1" customWidth="1"/>
    <col min="10753" max="10753" width="28.59765625" customWidth="1"/>
    <col min="10754" max="10754" width="43.59765625" bestFit="1" customWidth="1"/>
    <col min="10755" max="10755" width="11.296875" bestFit="1" customWidth="1"/>
    <col min="10756" max="10756" width="11.69921875" customWidth="1"/>
    <col min="10757" max="10757" width="13.8984375" customWidth="1"/>
    <col min="10758" max="10758" width="10.296875" customWidth="1"/>
    <col min="11008" max="11008" width="3.8984375" bestFit="1" customWidth="1"/>
    <col min="11009" max="11009" width="28.59765625" customWidth="1"/>
    <col min="11010" max="11010" width="43.59765625" bestFit="1" customWidth="1"/>
    <col min="11011" max="11011" width="11.296875" bestFit="1" customWidth="1"/>
    <col min="11012" max="11012" width="11.69921875" customWidth="1"/>
    <col min="11013" max="11013" width="13.8984375" customWidth="1"/>
    <col min="11014" max="11014" width="10.296875" customWidth="1"/>
    <col min="11264" max="11264" width="3.8984375" bestFit="1" customWidth="1"/>
    <col min="11265" max="11265" width="28.59765625" customWidth="1"/>
    <col min="11266" max="11266" width="43.59765625" bestFit="1" customWidth="1"/>
    <col min="11267" max="11267" width="11.296875" bestFit="1" customWidth="1"/>
    <col min="11268" max="11268" width="11.69921875" customWidth="1"/>
    <col min="11269" max="11269" width="13.8984375" customWidth="1"/>
    <col min="11270" max="11270" width="10.296875" customWidth="1"/>
    <col min="11520" max="11520" width="3.8984375" bestFit="1" customWidth="1"/>
    <col min="11521" max="11521" width="28.59765625" customWidth="1"/>
    <col min="11522" max="11522" width="43.59765625" bestFit="1" customWidth="1"/>
    <col min="11523" max="11523" width="11.296875" bestFit="1" customWidth="1"/>
    <col min="11524" max="11524" width="11.69921875" customWidth="1"/>
    <col min="11525" max="11525" width="13.8984375" customWidth="1"/>
    <col min="11526" max="11526" width="10.296875" customWidth="1"/>
    <col min="11776" max="11776" width="3.8984375" bestFit="1" customWidth="1"/>
    <col min="11777" max="11777" width="28.59765625" customWidth="1"/>
    <col min="11778" max="11778" width="43.59765625" bestFit="1" customWidth="1"/>
    <col min="11779" max="11779" width="11.296875" bestFit="1" customWidth="1"/>
    <col min="11780" max="11780" width="11.69921875" customWidth="1"/>
    <col min="11781" max="11781" width="13.8984375" customWidth="1"/>
    <col min="11782" max="11782" width="10.296875" customWidth="1"/>
    <col min="12032" max="12032" width="3.8984375" bestFit="1" customWidth="1"/>
    <col min="12033" max="12033" width="28.59765625" customWidth="1"/>
    <col min="12034" max="12034" width="43.59765625" bestFit="1" customWidth="1"/>
    <col min="12035" max="12035" width="11.296875" bestFit="1" customWidth="1"/>
    <col min="12036" max="12036" width="11.69921875" customWidth="1"/>
    <col min="12037" max="12037" width="13.8984375" customWidth="1"/>
    <col min="12038" max="12038" width="10.296875" customWidth="1"/>
    <col min="12288" max="12288" width="3.8984375" bestFit="1" customWidth="1"/>
    <col min="12289" max="12289" width="28.59765625" customWidth="1"/>
    <col min="12290" max="12290" width="43.59765625" bestFit="1" customWidth="1"/>
    <col min="12291" max="12291" width="11.296875" bestFit="1" customWidth="1"/>
    <col min="12292" max="12292" width="11.69921875" customWidth="1"/>
    <col min="12293" max="12293" width="13.8984375" customWidth="1"/>
    <col min="12294" max="12294" width="10.296875" customWidth="1"/>
    <col min="12544" max="12544" width="3.8984375" bestFit="1" customWidth="1"/>
    <col min="12545" max="12545" width="28.59765625" customWidth="1"/>
    <col min="12546" max="12546" width="43.59765625" bestFit="1" customWidth="1"/>
    <col min="12547" max="12547" width="11.296875" bestFit="1" customWidth="1"/>
    <col min="12548" max="12548" width="11.69921875" customWidth="1"/>
    <col min="12549" max="12549" width="13.8984375" customWidth="1"/>
    <col min="12550" max="12550" width="10.296875" customWidth="1"/>
    <col min="12800" max="12800" width="3.8984375" bestFit="1" customWidth="1"/>
    <col min="12801" max="12801" width="28.59765625" customWidth="1"/>
    <col min="12802" max="12802" width="43.59765625" bestFit="1" customWidth="1"/>
    <col min="12803" max="12803" width="11.296875" bestFit="1" customWidth="1"/>
    <col min="12804" max="12804" width="11.69921875" customWidth="1"/>
    <col min="12805" max="12805" width="13.8984375" customWidth="1"/>
    <col min="12806" max="12806" width="10.296875" customWidth="1"/>
    <col min="13056" max="13056" width="3.8984375" bestFit="1" customWidth="1"/>
    <col min="13057" max="13057" width="28.59765625" customWidth="1"/>
    <col min="13058" max="13058" width="43.59765625" bestFit="1" customWidth="1"/>
    <col min="13059" max="13059" width="11.296875" bestFit="1" customWidth="1"/>
    <col min="13060" max="13060" width="11.69921875" customWidth="1"/>
    <col min="13061" max="13061" width="13.8984375" customWidth="1"/>
    <col min="13062" max="13062" width="10.296875" customWidth="1"/>
    <col min="13312" max="13312" width="3.8984375" bestFit="1" customWidth="1"/>
    <col min="13313" max="13313" width="28.59765625" customWidth="1"/>
    <col min="13314" max="13314" width="43.59765625" bestFit="1" customWidth="1"/>
    <col min="13315" max="13315" width="11.296875" bestFit="1" customWidth="1"/>
    <col min="13316" max="13316" width="11.69921875" customWidth="1"/>
    <col min="13317" max="13317" width="13.8984375" customWidth="1"/>
    <col min="13318" max="13318" width="10.296875" customWidth="1"/>
    <col min="13568" max="13568" width="3.8984375" bestFit="1" customWidth="1"/>
    <col min="13569" max="13569" width="28.59765625" customWidth="1"/>
    <col min="13570" max="13570" width="43.59765625" bestFit="1" customWidth="1"/>
    <col min="13571" max="13571" width="11.296875" bestFit="1" customWidth="1"/>
    <col min="13572" max="13572" width="11.69921875" customWidth="1"/>
    <col min="13573" max="13573" width="13.8984375" customWidth="1"/>
    <col min="13574" max="13574" width="10.296875" customWidth="1"/>
    <col min="13824" max="13824" width="3.8984375" bestFit="1" customWidth="1"/>
    <col min="13825" max="13825" width="28.59765625" customWidth="1"/>
    <col min="13826" max="13826" width="43.59765625" bestFit="1" customWidth="1"/>
    <col min="13827" max="13827" width="11.296875" bestFit="1" customWidth="1"/>
    <col min="13828" max="13828" width="11.69921875" customWidth="1"/>
    <col min="13829" max="13829" width="13.8984375" customWidth="1"/>
    <col min="13830" max="13830" width="10.296875" customWidth="1"/>
    <col min="14080" max="14080" width="3.8984375" bestFit="1" customWidth="1"/>
    <col min="14081" max="14081" width="28.59765625" customWidth="1"/>
    <col min="14082" max="14082" width="43.59765625" bestFit="1" customWidth="1"/>
    <col min="14083" max="14083" width="11.296875" bestFit="1" customWidth="1"/>
    <col min="14084" max="14084" width="11.69921875" customWidth="1"/>
    <col min="14085" max="14085" width="13.8984375" customWidth="1"/>
    <col min="14086" max="14086" width="10.296875" customWidth="1"/>
    <col min="14336" max="14336" width="3.8984375" bestFit="1" customWidth="1"/>
    <col min="14337" max="14337" width="28.59765625" customWidth="1"/>
    <col min="14338" max="14338" width="43.59765625" bestFit="1" customWidth="1"/>
    <col min="14339" max="14339" width="11.296875" bestFit="1" customWidth="1"/>
    <col min="14340" max="14340" width="11.69921875" customWidth="1"/>
    <col min="14341" max="14341" width="13.8984375" customWidth="1"/>
    <col min="14342" max="14342" width="10.296875" customWidth="1"/>
    <col min="14592" max="14592" width="3.8984375" bestFit="1" customWidth="1"/>
    <col min="14593" max="14593" width="28.59765625" customWidth="1"/>
    <col min="14594" max="14594" width="43.59765625" bestFit="1" customWidth="1"/>
    <col min="14595" max="14595" width="11.296875" bestFit="1" customWidth="1"/>
    <col min="14596" max="14596" width="11.69921875" customWidth="1"/>
    <col min="14597" max="14597" width="13.8984375" customWidth="1"/>
    <col min="14598" max="14598" width="10.296875" customWidth="1"/>
    <col min="14848" max="14848" width="3.8984375" bestFit="1" customWidth="1"/>
    <col min="14849" max="14849" width="28.59765625" customWidth="1"/>
    <col min="14850" max="14850" width="43.59765625" bestFit="1" customWidth="1"/>
    <col min="14851" max="14851" width="11.296875" bestFit="1" customWidth="1"/>
    <col min="14852" max="14852" width="11.69921875" customWidth="1"/>
    <col min="14853" max="14853" width="13.8984375" customWidth="1"/>
    <col min="14854" max="14854" width="10.296875" customWidth="1"/>
    <col min="15104" max="15104" width="3.8984375" bestFit="1" customWidth="1"/>
    <col min="15105" max="15105" width="28.59765625" customWidth="1"/>
    <col min="15106" max="15106" width="43.59765625" bestFit="1" customWidth="1"/>
    <col min="15107" max="15107" width="11.296875" bestFit="1" customWidth="1"/>
    <col min="15108" max="15108" width="11.69921875" customWidth="1"/>
    <col min="15109" max="15109" width="13.8984375" customWidth="1"/>
    <col min="15110" max="15110" width="10.296875" customWidth="1"/>
    <col min="15360" max="15360" width="3.8984375" bestFit="1" customWidth="1"/>
    <col min="15361" max="15361" width="28.59765625" customWidth="1"/>
    <col min="15362" max="15362" width="43.59765625" bestFit="1" customWidth="1"/>
    <col min="15363" max="15363" width="11.296875" bestFit="1" customWidth="1"/>
    <col min="15364" max="15364" width="11.69921875" customWidth="1"/>
    <col min="15365" max="15365" width="13.8984375" customWidth="1"/>
    <col min="15366" max="15366" width="10.296875" customWidth="1"/>
    <col min="15616" max="15616" width="3.8984375" bestFit="1" customWidth="1"/>
    <col min="15617" max="15617" width="28.59765625" customWidth="1"/>
    <col min="15618" max="15618" width="43.59765625" bestFit="1" customWidth="1"/>
    <col min="15619" max="15619" width="11.296875" bestFit="1" customWidth="1"/>
    <col min="15620" max="15620" width="11.69921875" customWidth="1"/>
    <col min="15621" max="15621" width="13.8984375" customWidth="1"/>
    <col min="15622" max="15622" width="10.296875" customWidth="1"/>
    <col min="15872" max="15872" width="3.8984375" bestFit="1" customWidth="1"/>
    <col min="15873" max="15873" width="28.59765625" customWidth="1"/>
    <col min="15874" max="15874" width="43.59765625" bestFit="1" customWidth="1"/>
    <col min="15875" max="15875" width="11.296875" bestFit="1" customWidth="1"/>
    <col min="15876" max="15876" width="11.69921875" customWidth="1"/>
    <col min="15877" max="15877" width="13.8984375" customWidth="1"/>
    <col min="15878" max="15878" width="10.296875" customWidth="1"/>
    <col min="16128" max="16128" width="3.8984375" bestFit="1" customWidth="1"/>
    <col min="16129" max="16129" width="28.59765625" customWidth="1"/>
    <col min="16130" max="16130" width="43.59765625" bestFit="1" customWidth="1"/>
    <col min="16131" max="16131" width="11.296875" bestFit="1" customWidth="1"/>
    <col min="16132" max="16132" width="11.69921875" customWidth="1"/>
    <col min="16133" max="16133" width="13.8984375" customWidth="1"/>
    <col min="16134" max="16134" width="10.296875" customWidth="1"/>
  </cols>
  <sheetData>
    <row r="1" spans="1:8" x14ac:dyDescent="0.3">
      <c r="A1" s="176" t="s">
        <v>637</v>
      </c>
      <c r="B1" s="176"/>
      <c r="C1" s="176"/>
      <c r="D1" s="176"/>
      <c r="E1" s="176"/>
      <c r="F1" s="176"/>
      <c r="G1" s="1"/>
      <c r="H1" s="2"/>
    </row>
    <row r="2" spans="1:8" x14ac:dyDescent="0.3">
      <c r="A2" s="64"/>
      <c r="B2" s="65">
        <v>43101</v>
      </c>
      <c r="C2" s="66"/>
      <c r="D2" s="66"/>
      <c r="E2" s="66"/>
      <c r="F2" s="67"/>
      <c r="G2" s="1"/>
      <c r="H2" s="2"/>
    </row>
    <row r="3" spans="1:8" x14ac:dyDescent="0.3">
      <c r="A3" s="64"/>
      <c r="B3" s="65"/>
      <c r="C3" s="66"/>
      <c r="D3" s="66"/>
      <c r="E3" s="66"/>
      <c r="F3" s="67"/>
      <c r="G3" s="1"/>
      <c r="H3" s="2"/>
    </row>
    <row r="4" spans="1:8" ht="20.45" customHeight="1" x14ac:dyDescent="0.3">
      <c r="A4" s="68"/>
      <c r="B4" s="64"/>
      <c r="C4" s="69" t="s">
        <v>2</v>
      </c>
      <c r="D4" s="69" t="s">
        <v>3</v>
      </c>
      <c r="E4" s="69" t="s">
        <v>4</v>
      </c>
      <c r="F4" s="70" t="s">
        <v>5</v>
      </c>
      <c r="G4" s="1"/>
      <c r="H4" s="2"/>
    </row>
    <row r="5" spans="1:8" ht="13.1" customHeight="1" x14ac:dyDescent="0.3">
      <c r="A5" s="64"/>
      <c r="B5" s="64"/>
      <c r="C5" s="81"/>
      <c r="D5" s="81"/>
      <c r="E5" s="81"/>
      <c r="F5" s="67"/>
      <c r="G5" s="11"/>
      <c r="H5" s="2"/>
    </row>
    <row r="6" spans="1:8" x14ac:dyDescent="0.3">
      <c r="A6" s="68" t="s">
        <v>559</v>
      </c>
      <c r="B6" s="64"/>
      <c r="C6" s="74"/>
      <c r="D6" s="74"/>
      <c r="E6" s="74"/>
      <c r="F6" s="67"/>
      <c r="G6" s="1"/>
      <c r="H6" s="2" t="s">
        <v>21</v>
      </c>
    </row>
    <row r="7" spans="1:8" x14ac:dyDescent="0.3">
      <c r="A7" s="71" t="s">
        <v>469</v>
      </c>
      <c r="B7" s="64" t="s">
        <v>638</v>
      </c>
      <c r="C7" s="75">
        <v>31.61</v>
      </c>
      <c r="D7" s="75">
        <v>6.32</v>
      </c>
      <c r="E7" s="75">
        <v>37.93</v>
      </c>
      <c r="F7" s="76">
        <v>203300</v>
      </c>
      <c r="G7" s="1"/>
      <c r="H7" s="2"/>
    </row>
    <row r="8" spans="1:8" x14ac:dyDescent="0.3">
      <c r="A8" s="64"/>
      <c r="B8" s="64"/>
      <c r="C8" s="73">
        <f>SUM(C7:C7)</f>
        <v>31.61</v>
      </c>
      <c r="D8" s="73">
        <f>SUM(D7:D7)</f>
        <v>6.32</v>
      </c>
      <c r="E8" s="73">
        <f>SUM(E7:E7)</f>
        <v>37.93</v>
      </c>
      <c r="F8" s="67"/>
      <c r="G8" s="1"/>
      <c r="H8" s="2"/>
    </row>
    <row r="9" spans="1:8" x14ac:dyDescent="0.3">
      <c r="A9" s="64"/>
      <c r="B9" s="64"/>
      <c r="C9" s="81"/>
      <c r="D9" s="81"/>
      <c r="E9" s="81"/>
      <c r="F9" s="67"/>
      <c r="G9" s="1"/>
      <c r="H9" s="2"/>
    </row>
    <row r="10" spans="1:8" x14ac:dyDescent="0.3">
      <c r="A10" s="64"/>
      <c r="B10" s="64"/>
      <c r="C10" s="81"/>
      <c r="D10" s="81"/>
      <c r="E10" s="81"/>
      <c r="F10" s="67"/>
      <c r="G10" s="1"/>
      <c r="H10" s="2"/>
    </row>
    <row r="11" spans="1:8" x14ac:dyDescent="0.3">
      <c r="A11" s="64"/>
      <c r="B11" s="64"/>
      <c r="C11" s="81"/>
      <c r="D11" s="81"/>
      <c r="E11" s="81"/>
      <c r="F11" s="67"/>
      <c r="G11" s="1"/>
      <c r="H11" s="2"/>
    </row>
    <row r="12" spans="1:8" x14ac:dyDescent="0.3">
      <c r="A12" s="68" t="s">
        <v>561</v>
      </c>
      <c r="B12" s="64"/>
      <c r="C12" s="74"/>
      <c r="D12" s="74"/>
      <c r="E12" s="74"/>
      <c r="F12" s="67"/>
      <c r="G12" s="1"/>
      <c r="H12" s="2"/>
    </row>
    <row r="13" spans="1:8" x14ac:dyDescent="0.3">
      <c r="A13" s="71" t="s">
        <v>639</v>
      </c>
      <c r="B13" s="64" t="s">
        <v>640</v>
      </c>
      <c r="C13" s="74">
        <v>108</v>
      </c>
      <c r="D13" s="74"/>
      <c r="E13" s="74">
        <v>108</v>
      </c>
      <c r="F13" s="67">
        <v>108701</v>
      </c>
      <c r="G13" s="1"/>
      <c r="H13" s="2"/>
    </row>
    <row r="14" spans="1:8" x14ac:dyDescent="0.3">
      <c r="A14" s="71" t="s">
        <v>566</v>
      </c>
      <c r="B14" s="64" t="s">
        <v>641</v>
      </c>
      <c r="C14" s="75">
        <v>10</v>
      </c>
      <c r="D14" s="75">
        <v>2</v>
      </c>
      <c r="E14" s="75">
        <v>12</v>
      </c>
      <c r="F14" s="78" t="s">
        <v>8</v>
      </c>
      <c r="G14" s="11"/>
      <c r="H14" s="2"/>
    </row>
    <row r="15" spans="1:8" x14ac:dyDescent="0.3">
      <c r="A15" s="71"/>
      <c r="B15" s="64"/>
      <c r="C15" s="75"/>
      <c r="D15" s="75"/>
      <c r="E15" s="75"/>
      <c r="F15" s="78"/>
      <c r="G15" s="1"/>
      <c r="H15" s="2"/>
    </row>
    <row r="16" spans="1:8" x14ac:dyDescent="0.3">
      <c r="A16" s="79"/>
      <c r="B16" s="80"/>
      <c r="C16" s="73">
        <f>SUM(C13:C15)</f>
        <v>118</v>
      </c>
      <c r="D16" s="73">
        <f>SUM(D13:D15)</f>
        <v>2</v>
      </c>
      <c r="E16" s="73">
        <f>SUM(E13:E15)</f>
        <v>120</v>
      </c>
      <c r="F16" s="67"/>
      <c r="G16" s="1"/>
      <c r="H16" s="2"/>
    </row>
    <row r="17" spans="1:8" x14ac:dyDescent="0.3">
      <c r="A17" s="79"/>
      <c r="B17" s="80"/>
      <c r="C17" s="81"/>
      <c r="D17" s="81"/>
      <c r="E17" s="81"/>
      <c r="F17" s="67"/>
      <c r="G17" s="20"/>
      <c r="H17" s="21"/>
    </row>
    <row r="18" spans="1:8" x14ac:dyDescent="0.3">
      <c r="A18" s="79"/>
      <c r="B18" s="80"/>
      <c r="C18" s="81"/>
      <c r="D18" s="81"/>
      <c r="E18" s="81"/>
      <c r="F18" s="67"/>
      <c r="G18" s="20"/>
      <c r="H18" s="21"/>
    </row>
    <row r="19" spans="1:8" x14ac:dyDescent="0.3">
      <c r="A19" s="79"/>
      <c r="B19" s="80"/>
      <c r="C19" s="81"/>
      <c r="D19" s="81"/>
      <c r="E19" s="81"/>
      <c r="F19" s="67"/>
      <c r="G19" s="20"/>
      <c r="H19" s="21"/>
    </row>
    <row r="20" spans="1:8" x14ac:dyDescent="0.3">
      <c r="A20" s="68" t="s">
        <v>642</v>
      </c>
      <c r="B20" s="64"/>
      <c r="C20" s="74"/>
      <c r="D20" s="74"/>
      <c r="E20" s="74"/>
      <c r="F20" s="67"/>
      <c r="G20" s="20"/>
      <c r="H20" s="21"/>
    </row>
    <row r="21" spans="1:8" x14ac:dyDescent="0.3">
      <c r="A21" s="71" t="s">
        <v>302</v>
      </c>
      <c r="B21" s="64" t="s">
        <v>643</v>
      </c>
      <c r="C21" s="74">
        <v>520</v>
      </c>
      <c r="D21" s="74">
        <v>104</v>
      </c>
      <c r="E21" s="74">
        <v>624</v>
      </c>
      <c r="F21" s="67">
        <v>108703</v>
      </c>
      <c r="G21" s="20"/>
      <c r="H21" s="21"/>
    </row>
    <row r="22" spans="1:8" x14ac:dyDescent="0.3">
      <c r="A22" s="83"/>
      <c r="B22" s="79"/>
      <c r="C22" s="73">
        <f>SUM(C21:C21)</f>
        <v>520</v>
      </c>
      <c r="D22" s="73">
        <f>SUM(D21:D21)</f>
        <v>104</v>
      </c>
      <c r="E22" s="73">
        <f>SUM(E21:E21)</f>
        <v>624</v>
      </c>
      <c r="F22" s="67"/>
      <c r="G22" s="20"/>
      <c r="H22" s="21"/>
    </row>
    <row r="23" spans="1:8" x14ac:dyDescent="0.3">
      <c r="A23" s="83"/>
      <c r="B23" s="79"/>
      <c r="C23" s="81"/>
      <c r="D23" s="81"/>
      <c r="E23" s="81"/>
      <c r="F23" s="67"/>
      <c r="G23" s="20"/>
      <c r="H23" s="21"/>
    </row>
    <row r="24" spans="1:8" x14ac:dyDescent="0.3">
      <c r="A24" s="83"/>
      <c r="B24" s="79"/>
      <c r="C24" s="81"/>
      <c r="D24" s="81"/>
      <c r="E24" s="81"/>
      <c r="F24" s="67"/>
      <c r="G24" s="1"/>
      <c r="H24" s="2"/>
    </row>
    <row r="25" spans="1:8" x14ac:dyDescent="0.3">
      <c r="A25" s="83"/>
      <c r="B25" s="79"/>
      <c r="C25" s="81"/>
      <c r="D25" s="81"/>
      <c r="E25" s="81"/>
      <c r="F25" s="67"/>
      <c r="G25" s="1"/>
      <c r="H25" s="2"/>
    </row>
    <row r="26" spans="1:8" x14ac:dyDescent="0.3">
      <c r="A26" s="68" t="s">
        <v>578</v>
      </c>
      <c r="B26" s="64"/>
      <c r="C26" s="64"/>
      <c r="D26" s="64"/>
      <c r="E26" s="64"/>
      <c r="F26" s="67"/>
      <c r="G26" s="1"/>
      <c r="H26" s="2"/>
    </row>
    <row r="27" spans="1:8" x14ac:dyDescent="0.3">
      <c r="A27" s="86" t="s">
        <v>94</v>
      </c>
      <c r="B27" s="87" t="s">
        <v>644</v>
      </c>
      <c r="C27" s="72">
        <v>13445.65</v>
      </c>
      <c r="D27" s="72"/>
      <c r="E27" s="72">
        <v>13445.65</v>
      </c>
      <c r="F27" s="67" t="s">
        <v>580</v>
      </c>
      <c r="G27" s="1"/>
      <c r="H27" s="2"/>
    </row>
    <row r="28" spans="1:8" x14ac:dyDescent="0.3">
      <c r="A28" s="86" t="s">
        <v>97</v>
      </c>
      <c r="B28" s="87" t="s">
        <v>645</v>
      </c>
      <c r="C28" s="72">
        <v>3337.29</v>
      </c>
      <c r="D28" s="72"/>
      <c r="E28" s="72">
        <v>3337.29</v>
      </c>
      <c r="F28" s="67">
        <v>108704</v>
      </c>
      <c r="G28" s="1"/>
      <c r="H28" s="2"/>
    </row>
    <row r="29" spans="1:8" x14ac:dyDescent="0.3">
      <c r="A29" s="86" t="s">
        <v>456</v>
      </c>
      <c r="B29" s="87" t="s">
        <v>646</v>
      </c>
      <c r="C29" s="72">
        <v>4626.28</v>
      </c>
      <c r="D29" s="72"/>
      <c r="E29" s="72">
        <v>4626.28</v>
      </c>
      <c r="F29" s="67">
        <v>108705</v>
      </c>
      <c r="G29" s="1"/>
      <c r="H29" s="2"/>
    </row>
    <row r="30" spans="1:8" x14ac:dyDescent="0.3">
      <c r="A30" s="94"/>
      <c r="B30" s="94"/>
      <c r="C30" s="73">
        <f>SUM(C27:C29)</f>
        <v>21409.219999999998</v>
      </c>
      <c r="D30" s="73">
        <f>SUM(D27:D29)</f>
        <v>0</v>
      </c>
      <c r="E30" s="73">
        <f>SUM(E27:E29)</f>
        <v>21409.219999999998</v>
      </c>
      <c r="F30" s="67"/>
      <c r="G30" s="1"/>
      <c r="H30" s="2"/>
    </row>
    <row r="31" spans="1:8" x14ac:dyDescent="0.3">
      <c r="A31" s="71"/>
      <c r="B31" s="64"/>
      <c r="C31" s="89"/>
      <c r="D31" s="89"/>
      <c r="E31" s="89"/>
      <c r="F31" s="67"/>
    </row>
    <row r="32" spans="1:8" x14ac:dyDescent="0.3">
      <c r="A32" s="71"/>
      <c r="B32" s="90" t="s">
        <v>101</v>
      </c>
      <c r="C32" s="73">
        <f>C8+C16+C22+C30</f>
        <v>22078.829999999998</v>
      </c>
      <c r="D32" s="95">
        <f>D8+D16+D22+D30</f>
        <v>112.32</v>
      </c>
      <c r="E32" s="95">
        <f>E8+E16+E22+E30</f>
        <v>22191.149999999998</v>
      </c>
      <c r="F32" s="67"/>
    </row>
    <row r="33" spans="1:6" x14ac:dyDescent="0.3">
      <c r="A33" s="71"/>
      <c r="B33" s="96"/>
      <c r="C33" s="81"/>
      <c r="D33" s="97"/>
      <c r="E33" s="97"/>
      <c r="F33" s="67"/>
    </row>
    <row r="34" spans="1:6" x14ac:dyDescent="0.3">
      <c r="A34" s="71"/>
      <c r="B34" s="96"/>
      <c r="C34" s="81"/>
      <c r="D34" s="97"/>
      <c r="E34" s="97"/>
      <c r="F34" s="67"/>
    </row>
    <row r="35" spans="1:6" x14ac:dyDescent="0.3">
      <c r="A35" s="71"/>
      <c r="B35" s="96"/>
      <c r="C35" s="81"/>
      <c r="D35" s="97"/>
      <c r="E35" s="97"/>
      <c r="F35" s="67"/>
    </row>
    <row r="36" spans="1:6" x14ac:dyDescent="0.3">
      <c r="A36" s="92"/>
      <c r="B36" s="64"/>
      <c r="C36" s="66"/>
      <c r="D36" s="66"/>
      <c r="E36" s="66"/>
      <c r="F36" s="67"/>
    </row>
    <row r="37" spans="1:6" x14ac:dyDescent="0.3">
      <c r="A37" s="64"/>
      <c r="B37" s="64"/>
      <c r="C37" s="66"/>
      <c r="D37" s="66"/>
      <c r="E37" s="66"/>
      <c r="F37" s="76"/>
    </row>
    <row r="38" spans="1:6" x14ac:dyDescent="0.3">
      <c r="A38" s="64"/>
      <c r="B38" s="64"/>
      <c r="C38" s="66"/>
      <c r="D38" s="66"/>
      <c r="E38" s="66"/>
      <c r="F38" s="76"/>
    </row>
    <row r="39" spans="1:6" x14ac:dyDescent="0.3">
      <c r="A39" s="64"/>
      <c r="B39" s="64"/>
      <c r="C39" s="66"/>
      <c r="D39" s="66"/>
      <c r="E39" s="66"/>
      <c r="F39" s="67"/>
    </row>
    <row r="40" spans="1:6" x14ac:dyDescent="0.3">
      <c r="A40" s="64"/>
      <c r="B40" s="64"/>
      <c r="C40" s="66"/>
      <c r="D40" s="66"/>
      <c r="E40" s="66"/>
      <c r="F40" s="67"/>
    </row>
    <row r="41" spans="1:6" x14ac:dyDescent="0.3">
      <c r="A41" s="64"/>
      <c r="B41" s="64"/>
      <c r="C41" s="66"/>
      <c r="D41" s="66"/>
      <c r="E41" s="66"/>
      <c r="F41" s="67"/>
    </row>
    <row r="42" spans="1:6" x14ac:dyDescent="0.3">
      <c r="A42" s="64"/>
      <c r="B42" s="64"/>
      <c r="C42" s="66"/>
      <c r="D42" s="66"/>
      <c r="E42" s="66"/>
      <c r="F42" s="67"/>
    </row>
    <row r="43" spans="1:6" x14ac:dyDescent="0.3">
      <c r="A43" s="64"/>
      <c r="B43" s="64"/>
      <c r="C43" s="66"/>
      <c r="D43" s="66"/>
      <c r="E43" s="66"/>
      <c r="F43" s="67"/>
    </row>
    <row r="44" spans="1:6" x14ac:dyDescent="0.3">
      <c r="A44" s="2"/>
      <c r="B44" s="2"/>
      <c r="F44" s="5"/>
    </row>
    <row r="45" spans="1:6" x14ac:dyDescent="0.3">
      <c r="A45" s="2"/>
      <c r="F45" s="5"/>
    </row>
    <row r="46" spans="1:6" x14ac:dyDescent="0.3">
      <c r="F46" s="5"/>
    </row>
    <row r="47" spans="1:6" x14ac:dyDescent="0.3">
      <c r="F47" s="5"/>
    </row>
    <row r="48" spans="1:6" x14ac:dyDescent="0.3">
      <c r="F48" s="5"/>
    </row>
    <row r="49" spans="6:6" x14ac:dyDescent="0.3">
      <c r="F49" s="5"/>
    </row>
    <row r="50" spans="6:6" x14ac:dyDescent="0.3">
      <c r="F50" s="5"/>
    </row>
    <row r="51" spans="6:6" x14ac:dyDescent="0.3">
      <c r="F51" s="5"/>
    </row>
    <row r="52" spans="6:6" x14ac:dyDescent="0.3">
      <c r="F52" s="5"/>
    </row>
    <row r="53" spans="6:6" x14ac:dyDescent="0.3">
      <c r="F53" s="5"/>
    </row>
    <row r="54" spans="6:6" x14ac:dyDescent="0.3">
      <c r="F54" s="5"/>
    </row>
    <row r="55" spans="6:6" x14ac:dyDescent="0.3">
      <c r="F55" s="5"/>
    </row>
    <row r="56" spans="6:6" x14ac:dyDescent="0.3">
      <c r="F56" s="5"/>
    </row>
    <row r="57" spans="6:6" x14ac:dyDescent="0.3">
      <c r="F57" s="5"/>
    </row>
    <row r="58" spans="6:6" x14ac:dyDescent="0.3">
      <c r="F58" s="5"/>
    </row>
    <row r="59" spans="6:6" x14ac:dyDescent="0.3">
      <c r="F59" s="5"/>
    </row>
    <row r="60" spans="6:6" x14ac:dyDescent="0.3">
      <c r="F60" s="5"/>
    </row>
    <row r="61" spans="6:6" x14ac:dyDescent="0.3">
      <c r="F61" s="5"/>
    </row>
    <row r="71" spans="7:8" x14ac:dyDescent="0.3">
      <c r="G71" s="1"/>
      <c r="H71" s="2"/>
    </row>
    <row r="72" spans="7:8" x14ac:dyDescent="0.3">
      <c r="G72" s="1"/>
      <c r="H72" s="2"/>
    </row>
    <row r="73" spans="7:8" x14ac:dyDescent="0.3">
      <c r="G73" s="1"/>
      <c r="H73" s="2"/>
    </row>
    <row r="74" spans="7:8" x14ac:dyDescent="0.3">
      <c r="G74" s="1"/>
      <c r="H74" s="2"/>
    </row>
    <row r="75" spans="7:8" x14ac:dyDescent="0.3">
      <c r="G75" s="1"/>
      <c r="H75" s="2"/>
    </row>
    <row r="76" spans="7:8" x14ac:dyDescent="0.3">
      <c r="G76" s="1"/>
      <c r="H76" s="2"/>
    </row>
    <row r="77" spans="7:8" x14ac:dyDescent="0.3">
      <c r="G77" s="1"/>
      <c r="H77" s="2"/>
    </row>
    <row r="78" spans="7:8" x14ac:dyDescent="0.3">
      <c r="G78" s="1"/>
      <c r="H78" s="2"/>
    </row>
    <row r="79" spans="7:8" x14ac:dyDescent="0.3">
      <c r="G79" s="1"/>
      <c r="H79" s="2"/>
    </row>
    <row r="80" spans="7:8" x14ac:dyDescent="0.3">
      <c r="G80" s="1"/>
      <c r="H80" s="2"/>
    </row>
    <row r="81" spans="7:8" x14ac:dyDescent="0.3">
      <c r="G81" s="1"/>
      <c r="H81" s="2"/>
    </row>
    <row r="82" spans="7:8" x14ac:dyDescent="0.3">
      <c r="G82" s="1"/>
      <c r="H82" s="2"/>
    </row>
    <row r="83" spans="7:8" x14ac:dyDescent="0.3">
      <c r="G83" s="11"/>
      <c r="H83" s="2"/>
    </row>
    <row r="84" spans="7:8" x14ac:dyDescent="0.3">
      <c r="G84" s="11"/>
      <c r="H84" s="2"/>
    </row>
    <row r="85" spans="7:8" x14ac:dyDescent="0.3">
      <c r="G85" s="1"/>
      <c r="H85" s="2"/>
    </row>
    <row r="86" spans="7:8" x14ac:dyDescent="0.3">
      <c r="G86" s="1"/>
      <c r="H86" s="2"/>
    </row>
    <row r="87" spans="7:8" x14ac:dyDescent="0.3">
      <c r="G87" s="1"/>
      <c r="H87" s="2"/>
    </row>
    <row r="88" spans="7:8" x14ac:dyDescent="0.3">
      <c r="G88" s="1"/>
      <c r="H88" s="2"/>
    </row>
    <row r="89" spans="7:8" x14ac:dyDescent="0.3">
      <c r="G89" s="1"/>
      <c r="H89" s="2"/>
    </row>
    <row r="90" spans="7:8" x14ac:dyDescent="0.3">
      <c r="G90" s="1"/>
      <c r="H90" s="2"/>
    </row>
    <row r="91" spans="7:8" x14ac:dyDescent="0.3">
      <c r="G91" s="1"/>
      <c r="H91" s="2"/>
    </row>
    <row r="92" spans="7:8" x14ac:dyDescent="0.3">
      <c r="G92" s="1"/>
      <c r="H92" s="2"/>
    </row>
    <row r="93" spans="7:8" x14ac:dyDescent="0.3">
      <c r="G93" s="1"/>
      <c r="H93" s="2"/>
    </row>
    <row r="94" spans="7:8" x14ac:dyDescent="0.3">
      <c r="G94" s="1"/>
      <c r="H94" s="2"/>
    </row>
    <row r="95" spans="7:8" x14ac:dyDescent="0.3">
      <c r="G95" s="1"/>
      <c r="H95" s="2"/>
    </row>
    <row r="96" spans="7:8" x14ac:dyDescent="0.3">
      <c r="G96" s="1"/>
      <c r="H96" s="2"/>
    </row>
    <row r="97" spans="7:8" x14ac:dyDescent="0.3">
      <c r="G97" s="1"/>
      <c r="H97" s="2"/>
    </row>
    <row r="98" spans="7:8" x14ac:dyDescent="0.3">
      <c r="G98" s="1"/>
      <c r="H98" s="2"/>
    </row>
    <row r="99" spans="7:8" x14ac:dyDescent="0.3">
      <c r="G99" s="1"/>
      <c r="H99" s="2"/>
    </row>
    <row r="100" spans="7:8" x14ac:dyDescent="0.3">
      <c r="G100" s="1"/>
      <c r="H100" s="2"/>
    </row>
    <row r="101" spans="7:8" x14ac:dyDescent="0.3">
      <c r="G101" s="1"/>
      <c r="H101" s="2"/>
    </row>
    <row r="102" spans="7:8" x14ac:dyDescent="0.3">
      <c r="G102" s="1"/>
      <c r="H102" s="2"/>
    </row>
    <row r="103" spans="7:8" x14ac:dyDescent="0.3">
      <c r="G103" s="1"/>
      <c r="H103" s="2"/>
    </row>
    <row r="104" spans="7:8" x14ac:dyDescent="0.3">
      <c r="G104" s="1"/>
      <c r="H104" s="2"/>
    </row>
    <row r="105" spans="7:8" x14ac:dyDescent="0.3">
      <c r="G105" s="1"/>
      <c r="H105" s="2"/>
    </row>
  </sheetData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workbookViewId="0">
      <selection activeCell="B14" sqref="B14"/>
    </sheetView>
  </sheetViews>
  <sheetFormatPr defaultRowHeight="14.4" x14ac:dyDescent="0.3"/>
  <cols>
    <col min="1" max="1" width="28.59765625" style="99" customWidth="1"/>
    <col min="2" max="2" width="47.296875" style="99" bestFit="1" customWidth="1"/>
    <col min="3" max="3" width="14.59765625" style="99" bestFit="1" customWidth="1"/>
    <col min="4" max="4" width="13" style="99" bestFit="1" customWidth="1"/>
    <col min="5" max="5" width="14.59765625" style="99" bestFit="1" customWidth="1"/>
    <col min="6" max="6" width="10.296875" style="115" customWidth="1"/>
    <col min="7" max="255" width="9.09765625" style="99"/>
    <col min="256" max="256" width="4.09765625" style="99" bestFit="1" customWidth="1"/>
    <col min="257" max="257" width="28.59765625" style="99" customWidth="1"/>
    <col min="258" max="258" width="47.296875" style="99" bestFit="1" customWidth="1"/>
    <col min="259" max="259" width="14.59765625" style="99" bestFit="1" customWidth="1"/>
    <col min="260" max="260" width="13" style="99" bestFit="1" customWidth="1"/>
    <col min="261" max="261" width="14.59765625" style="99" bestFit="1" customWidth="1"/>
    <col min="262" max="262" width="10.296875" style="99" customWidth="1"/>
    <col min="263" max="511" width="9.09765625" style="99"/>
    <col min="512" max="512" width="4.09765625" style="99" bestFit="1" customWidth="1"/>
    <col min="513" max="513" width="28.59765625" style="99" customWidth="1"/>
    <col min="514" max="514" width="47.296875" style="99" bestFit="1" customWidth="1"/>
    <col min="515" max="515" width="14.59765625" style="99" bestFit="1" customWidth="1"/>
    <col min="516" max="516" width="13" style="99" bestFit="1" customWidth="1"/>
    <col min="517" max="517" width="14.59765625" style="99" bestFit="1" customWidth="1"/>
    <col min="518" max="518" width="10.296875" style="99" customWidth="1"/>
    <col min="519" max="767" width="9.09765625" style="99"/>
    <col min="768" max="768" width="4.09765625" style="99" bestFit="1" customWidth="1"/>
    <col min="769" max="769" width="28.59765625" style="99" customWidth="1"/>
    <col min="770" max="770" width="47.296875" style="99" bestFit="1" customWidth="1"/>
    <col min="771" max="771" width="14.59765625" style="99" bestFit="1" customWidth="1"/>
    <col min="772" max="772" width="13" style="99" bestFit="1" customWidth="1"/>
    <col min="773" max="773" width="14.59765625" style="99" bestFit="1" customWidth="1"/>
    <col min="774" max="774" width="10.296875" style="99" customWidth="1"/>
    <col min="775" max="1023" width="9.09765625" style="99"/>
    <col min="1024" max="1024" width="4.09765625" style="99" bestFit="1" customWidth="1"/>
    <col min="1025" max="1025" width="28.59765625" style="99" customWidth="1"/>
    <col min="1026" max="1026" width="47.296875" style="99" bestFit="1" customWidth="1"/>
    <col min="1027" max="1027" width="14.59765625" style="99" bestFit="1" customWidth="1"/>
    <col min="1028" max="1028" width="13" style="99" bestFit="1" customWidth="1"/>
    <col min="1029" max="1029" width="14.59765625" style="99" bestFit="1" customWidth="1"/>
    <col min="1030" max="1030" width="10.296875" style="99" customWidth="1"/>
    <col min="1031" max="1279" width="9.09765625" style="99"/>
    <col min="1280" max="1280" width="4.09765625" style="99" bestFit="1" customWidth="1"/>
    <col min="1281" max="1281" width="28.59765625" style="99" customWidth="1"/>
    <col min="1282" max="1282" width="47.296875" style="99" bestFit="1" customWidth="1"/>
    <col min="1283" max="1283" width="14.59765625" style="99" bestFit="1" customWidth="1"/>
    <col min="1284" max="1284" width="13" style="99" bestFit="1" customWidth="1"/>
    <col min="1285" max="1285" width="14.59765625" style="99" bestFit="1" customWidth="1"/>
    <col min="1286" max="1286" width="10.296875" style="99" customWidth="1"/>
    <col min="1287" max="1535" width="9.09765625" style="99"/>
    <col min="1536" max="1536" width="4.09765625" style="99" bestFit="1" customWidth="1"/>
    <col min="1537" max="1537" width="28.59765625" style="99" customWidth="1"/>
    <col min="1538" max="1538" width="47.296875" style="99" bestFit="1" customWidth="1"/>
    <col min="1539" max="1539" width="14.59765625" style="99" bestFit="1" customWidth="1"/>
    <col min="1540" max="1540" width="13" style="99" bestFit="1" customWidth="1"/>
    <col min="1541" max="1541" width="14.59765625" style="99" bestFit="1" customWidth="1"/>
    <col min="1542" max="1542" width="10.296875" style="99" customWidth="1"/>
    <col min="1543" max="1791" width="9.09765625" style="99"/>
    <col min="1792" max="1792" width="4.09765625" style="99" bestFit="1" customWidth="1"/>
    <col min="1793" max="1793" width="28.59765625" style="99" customWidth="1"/>
    <col min="1794" max="1794" width="47.296875" style="99" bestFit="1" customWidth="1"/>
    <col min="1795" max="1795" width="14.59765625" style="99" bestFit="1" customWidth="1"/>
    <col min="1796" max="1796" width="13" style="99" bestFit="1" customWidth="1"/>
    <col min="1797" max="1797" width="14.59765625" style="99" bestFit="1" customWidth="1"/>
    <col min="1798" max="1798" width="10.296875" style="99" customWidth="1"/>
    <col min="1799" max="2047" width="9.09765625" style="99"/>
    <col min="2048" max="2048" width="4.09765625" style="99" bestFit="1" customWidth="1"/>
    <col min="2049" max="2049" width="28.59765625" style="99" customWidth="1"/>
    <col min="2050" max="2050" width="47.296875" style="99" bestFit="1" customWidth="1"/>
    <col min="2051" max="2051" width="14.59765625" style="99" bestFit="1" customWidth="1"/>
    <col min="2052" max="2052" width="13" style="99" bestFit="1" customWidth="1"/>
    <col min="2053" max="2053" width="14.59765625" style="99" bestFit="1" customWidth="1"/>
    <col min="2054" max="2054" width="10.296875" style="99" customWidth="1"/>
    <col min="2055" max="2303" width="9.09765625" style="99"/>
    <col min="2304" max="2304" width="4.09765625" style="99" bestFit="1" customWidth="1"/>
    <col min="2305" max="2305" width="28.59765625" style="99" customWidth="1"/>
    <col min="2306" max="2306" width="47.296875" style="99" bestFit="1" customWidth="1"/>
    <col min="2307" max="2307" width="14.59765625" style="99" bestFit="1" customWidth="1"/>
    <col min="2308" max="2308" width="13" style="99" bestFit="1" customWidth="1"/>
    <col min="2309" max="2309" width="14.59765625" style="99" bestFit="1" customWidth="1"/>
    <col min="2310" max="2310" width="10.296875" style="99" customWidth="1"/>
    <col min="2311" max="2559" width="9.09765625" style="99"/>
    <col min="2560" max="2560" width="4.09765625" style="99" bestFit="1" customWidth="1"/>
    <col min="2561" max="2561" width="28.59765625" style="99" customWidth="1"/>
    <col min="2562" max="2562" width="47.296875" style="99" bestFit="1" customWidth="1"/>
    <col min="2563" max="2563" width="14.59765625" style="99" bestFit="1" customWidth="1"/>
    <col min="2564" max="2564" width="13" style="99" bestFit="1" customWidth="1"/>
    <col min="2565" max="2565" width="14.59765625" style="99" bestFit="1" customWidth="1"/>
    <col min="2566" max="2566" width="10.296875" style="99" customWidth="1"/>
    <col min="2567" max="2815" width="9.09765625" style="99"/>
    <col min="2816" max="2816" width="4.09765625" style="99" bestFit="1" customWidth="1"/>
    <col min="2817" max="2817" width="28.59765625" style="99" customWidth="1"/>
    <col min="2818" max="2818" width="47.296875" style="99" bestFit="1" customWidth="1"/>
    <col min="2819" max="2819" width="14.59765625" style="99" bestFit="1" customWidth="1"/>
    <col min="2820" max="2820" width="13" style="99" bestFit="1" customWidth="1"/>
    <col min="2821" max="2821" width="14.59765625" style="99" bestFit="1" customWidth="1"/>
    <col min="2822" max="2822" width="10.296875" style="99" customWidth="1"/>
    <col min="2823" max="3071" width="9.09765625" style="99"/>
    <col min="3072" max="3072" width="4.09765625" style="99" bestFit="1" customWidth="1"/>
    <col min="3073" max="3073" width="28.59765625" style="99" customWidth="1"/>
    <col min="3074" max="3074" width="47.296875" style="99" bestFit="1" customWidth="1"/>
    <col min="3075" max="3075" width="14.59765625" style="99" bestFit="1" customWidth="1"/>
    <col min="3076" max="3076" width="13" style="99" bestFit="1" customWidth="1"/>
    <col min="3077" max="3077" width="14.59765625" style="99" bestFit="1" customWidth="1"/>
    <col min="3078" max="3078" width="10.296875" style="99" customWidth="1"/>
    <col min="3079" max="3327" width="9.09765625" style="99"/>
    <col min="3328" max="3328" width="4.09765625" style="99" bestFit="1" customWidth="1"/>
    <col min="3329" max="3329" width="28.59765625" style="99" customWidth="1"/>
    <col min="3330" max="3330" width="47.296875" style="99" bestFit="1" customWidth="1"/>
    <col min="3331" max="3331" width="14.59765625" style="99" bestFit="1" customWidth="1"/>
    <col min="3332" max="3332" width="13" style="99" bestFit="1" customWidth="1"/>
    <col min="3333" max="3333" width="14.59765625" style="99" bestFit="1" customWidth="1"/>
    <col min="3334" max="3334" width="10.296875" style="99" customWidth="1"/>
    <col min="3335" max="3583" width="9.09765625" style="99"/>
    <col min="3584" max="3584" width="4.09765625" style="99" bestFit="1" customWidth="1"/>
    <col min="3585" max="3585" width="28.59765625" style="99" customWidth="1"/>
    <col min="3586" max="3586" width="47.296875" style="99" bestFit="1" customWidth="1"/>
    <col min="3587" max="3587" width="14.59765625" style="99" bestFit="1" customWidth="1"/>
    <col min="3588" max="3588" width="13" style="99" bestFit="1" customWidth="1"/>
    <col min="3589" max="3589" width="14.59765625" style="99" bestFit="1" customWidth="1"/>
    <col min="3590" max="3590" width="10.296875" style="99" customWidth="1"/>
    <col min="3591" max="3839" width="9.09765625" style="99"/>
    <col min="3840" max="3840" width="4.09765625" style="99" bestFit="1" customWidth="1"/>
    <col min="3841" max="3841" width="28.59765625" style="99" customWidth="1"/>
    <col min="3842" max="3842" width="47.296875" style="99" bestFit="1" customWidth="1"/>
    <col min="3843" max="3843" width="14.59765625" style="99" bestFit="1" customWidth="1"/>
    <col min="3844" max="3844" width="13" style="99" bestFit="1" customWidth="1"/>
    <col min="3845" max="3845" width="14.59765625" style="99" bestFit="1" customWidth="1"/>
    <col min="3846" max="3846" width="10.296875" style="99" customWidth="1"/>
    <col min="3847" max="4095" width="9.09765625" style="99"/>
    <col min="4096" max="4096" width="4.09765625" style="99" bestFit="1" customWidth="1"/>
    <col min="4097" max="4097" width="28.59765625" style="99" customWidth="1"/>
    <col min="4098" max="4098" width="47.296875" style="99" bestFit="1" customWidth="1"/>
    <col min="4099" max="4099" width="14.59765625" style="99" bestFit="1" customWidth="1"/>
    <col min="4100" max="4100" width="13" style="99" bestFit="1" customWidth="1"/>
    <col min="4101" max="4101" width="14.59765625" style="99" bestFit="1" customWidth="1"/>
    <col min="4102" max="4102" width="10.296875" style="99" customWidth="1"/>
    <col min="4103" max="4351" width="9.09765625" style="99"/>
    <col min="4352" max="4352" width="4.09765625" style="99" bestFit="1" customWidth="1"/>
    <col min="4353" max="4353" width="28.59765625" style="99" customWidth="1"/>
    <col min="4354" max="4354" width="47.296875" style="99" bestFit="1" customWidth="1"/>
    <col min="4355" max="4355" width="14.59765625" style="99" bestFit="1" customWidth="1"/>
    <col min="4356" max="4356" width="13" style="99" bestFit="1" customWidth="1"/>
    <col min="4357" max="4357" width="14.59765625" style="99" bestFit="1" customWidth="1"/>
    <col min="4358" max="4358" width="10.296875" style="99" customWidth="1"/>
    <col min="4359" max="4607" width="9.09765625" style="99"/>
    <col min="4608" max="4608" width="4.09765625" style="99" bestFit="1" customWidth="1"/>
    <col min="4609" max="4609" width="28.59765625" style="99" customWidth="1"/>
    <col min="4610" max="4610" width="47.296875" style="99" bestFit="1" customWidth="1"/>
    <col min="4611" max="4611" width="14.59765625" style="99" bestFit="1" customWidth="1"/>
    <col min="4612" max="4612" width="13" style="99" bestFit="1" customWidth="1"/>
    <col min="4613" max="4613" width="14.59765625" style="99" bestFit="1" customWidth="1"/>
    <col min="4614" max="4614" width="10.296875" style="99" customWidth="1"/>
    <col min="4615" max="4863" width="9.09765625" style="99"/>
    <col min="4864" max="4864" width="4.09765625" style="99" bestFit="1" customWidth="1"/>
    <col min="4865" max="4865" width="28.59765625" style="99" customWidth="1"/>
    <col min="4866" max="4866" width="47.296875" style="99" bestFit="1" customWidth="1"/>
    <col min="4867" max="4867" width="14.59765625" style="99" bestFit="1" customWidth="1"/>
    <col min="4868" max="4868" width="13" style="99" bestFit="1" customWidth="1"/>
    <col min="4869" max="4869" width="14.59765625" style="99" bestFit="1" customWidth="1"/>
    <col min="4870" max="4870" width="10.296875" style="99" customWidth="1"/>
    <col min="4871" max="5119" width="9.09765625" style="99"/>
    <col min="5120" max="5120" width="4.09765625" style="99" bestFit="1" customWidth="1"/>
    <col min="5121" max="5121" width="28.59765625" style="99" customWidth="1"/>
    <col min="5122" max="5122" width="47.296875" style="99" bestFit="1" customWidth="1"/>
    <col min="5123" max="5123" width="14.59765625" style="99" bestFit="1" customWidth="1"/>
    <col min="5124" max="5124" width="13" style="99" bestFit="1" customWidth="1"/>
    <col min="5125" max="5125" width="14.59765625" style="99" bestFit="1" customWidth="1"/>
    <col min="5126" max="5126" width="10.296875" style="99" customWidth="1"/>
    <col min="5127" max="5375" width="9.09765625" style="99"/>
    <col min="5376" max="5376" width="4.09765625" style="99" bestFit="1" customWidth="1"/>
    <col min="5377" max="5377" width="28.59765625" style="99" customWidth="1"/>
    <col min="5378" max="5378" width="47.296875" style="99" bestFit="1" customWidth="1"/>
    <col min="5379" max="5379" width="14.59765625" style="99" bestFit="1" customWidth="1"/>
    <col min="5380" max="5380" width="13" style="99" bestFit="1" customWidth="1"/>
    <col min="5381" max="5381" width="14.59765625" style="99" bestFit="1" customWidth="1"/>
    <col min="5382" max="5382" width="10.296875" style="99" customWidth="1"/>
    <col min="5383" max="5631" width="9.09765625" style="99"/>
    <col min="5632" max="5632" width="4.09765625" style="99" bestFit="1" customWidth="1"/>
    <col min="5633" max="5633" width="28.59765625" style="99" customWidth="1"/>
    <col min="5634" max="5634" width="47.296875" style="99" bestFit="1" customWidth="1"/>
    <col min="5635" max="5635" width="14.59765625" style="99" bestFit="1" customWidth="1"/>
    <col min="5636" max="5636" width="13" style="99" bestFit="1" customWidth="1"/>
    <col min="5637" max="5637" width="14.59765625" style="99" bestFit="1" customWidth="1"/>
    <col min="5638" max="5638" width="10.296875" style="99" customWidth="1"/>
    <col min="5639" max="5887" width="9.09765625" style="99"/>
    <col min="5888" max="5888" width="4.09765625" style="99" bestFit="1" customWidth="1"/>
    <col min="5889" max="5889" width="28.59765625" style="99" customWidth="1"/>
    <col min="5890" max="5890" width="47.296875" style="99" bestFit="1" customWidth="1"/>
    <col min="5891" max="5891" width="14.59765625" style="99" bestFit="1" customWidth="1"/>
    <col min="5892" max="5892" width="13" style="99" bestFit="1" customWidth="1"/>
    <col min="5893" max="5893" width="14.59765625" style="99" bestFit="1" customWidth="1"/>
    <col min="5894" max="5894" width="10.296875" style="99" customWidth="1"/>
    <col min="5895" max="6143" width="9.09765625" style="99"/>
    <col min="6144" max="6144" width="4.09765625" style="99" bestFit="1" customWidth="1"/>
    <col min="6145" max="6145" width="28.59765625" style="99" customWidth="1"/>
    <col min="6146" max="6146" width="47.296875" style="99" bestFit="1" customWidth="1"/>
    <col min="6147" max="6147" width="14.59765625" style="99" bestFit="1" customWidth="1"/>
    <col min="6148" max="6148" width="13" style="99" bestFit="1" customWidth="1"/>
    <col min="6149" max="6149" width="14.59765625" style="99" bestFit="1" customWidth="1"/>
    <col min="6150" max="6150" width="10.296875" style="99" customWidth="1"/>
    <col min="6151" max="6399" width="9.09765625" style="99"/>
    <col min="6400" max="6400" width="4.09765625" style="99" bestFit="1" customWidth="1"/>
    <col min="6401" max="6401" width="28.59765625" style="99" customWidth="1"/>
    <col min="6402" max="6402" width="47.296875" style="99" bestFit="1" customWidth="1"/>
    <col min="6403" max="6403" width="14.59765625" style="99" bestFit="1" customWidth="1"/>
    <col min="6404" max="6404" width="13" style="99" bestFit="1" customWidth="1"/>
    <col min="6405" max="6405" width="14.59765625" style="99" bestFit="1" customWidth="1"/>
    <col min="6406" max="6406" width="10.296875" style="99" customWidth="1"/>
    <col min="6407" max="6655" width="9.09765625" style="99"/>
    <col min="6656" max="6656" width="4.09765625" style="99" bestFit="1" customWidth="1"/>
    <col min="6657" max="6657" width="28.59765625" style="99" customWidth="1"/>
    <col min="6658" max="6658" width="47.296875" style="99" bestFit="1" customWidth="1"/>
    <col min="6659" max="6659" width="14.59765625" style="99" bestFit="1" customWidth="1"/>
    <col min="6660" max="6660" width="13" style="99" bestFit="1" customWidth="1"/>
    <col min="6661" max="6661" width="14.59765625" style="99" bestFit="1" customWidth="1"/>
    <col min="6662" max="6662" width="10.296875" style="99" customWidth="1"/>
    <col min="6663" max="6911" width="9.09765625" style="99"/>
    <col min="6912" max="6912" width="4.09765625" style="99" bestFit="1" customWidth="1"/>
    <col min="6913" max="6913" width="28.59765625" style="99" customWidth="1"/>
    <col min="6914" max="6914" width="47.296875" style="99" bestFit="1" customWidth="1"/>
    <col min="6915" max="6915" width="14.59765625" style="99" bestFit="1" customWidth="1"/>
    <col min="6916" max="6916" width="13" style="99" bestFit="1" customWidth="1"/>
    <col min="6917" max="6917" width="14.59765625" style="99" bestFit="1" customWidth="1"/>
    <col min="6918" max="6918" width="10.296875" style="99" customWidth="1"/>
    <col min="6919" max="7167" width="9.09765625" style="99"/>
    <col min="7168" max="7168" width="4.09765625" style="99" bestFit="1" customWidth="1"/>
    <col min="7169" max="7169" width="28.59765625" style="99" customWidth="1"/>
    <col min="7170" max="7170" width="47.296875" style="99" bestFit="1" customWidth="1"/>
    <col min="7171" max="7171" width="14.59765625" style="99" bestFit="1" customWidth="1"/>
    <col min="7172" max="7172" width="13" style="99" bestFit="1" customWidth="1"/>
    <col min="7173" max="7173" width="14.59765625" style="99" bestFit="1" customWidth="1"/>
    <col min="7174" max="7174" width="10.296875" style="99" customWidth="1"/>
    <col min="7175" max="7423" width="9.09765625" style="99"/>
    <col min="7424" max="7424" width="4.09765625" style="99" bestFit="1" customWidth="1"/>
    <col min="7425" max="7425" width="28.59765625" style="99" customWidth="1"/>
    <col min="7426" max="7426" width="47.296875" style="99" bestFit="1" customWidth="1"/>
    <col min="7427" max="7427" width="14.59765625" style="99" bestFit="1" customWidth="1"/>
    <col min="7428" max="7428" width="13" style="99" bestFit="1" customWidth="1"/>
    <col min="7429" max="7429" width="14.59765625" style="99" bestFit="1" customWidth="1"/>
    <col min="7430" max="7430" width="10.296875" style="99" customWidth="1"/>
    <col min="7431" max="7679" width="9.09765625" style="99"/>
    <col min="7680" max="7680" width="4.09765625" style="99" bestFit="1" customWidth="1"/>
    <col min="7681" max="7681" width="28.59765625" style="99" customWidth="1"/>
    <col min="7682" max="7682" width="47.296875" style="99" bestFit="1" customWidth="1"/>
    <col min="7683" max="7683" width="14.59765625" style="99" bestFit="1" customWidth="1"/>
    <col min="7684" max="7684" width="13" style="99" bestFit="1" customWidth="1"/>
    <col min="7685" max="7685" width="14.59765625" style="99" bestFit="1" customWidth="1"/>
    <col min="7686" max="7686" width="10.296875" style="99" customWidth="1"/>
    <col min="7687" max="7935" width="9.09765625" style="99"/>
    <col min="7936" max="7936" width="4.09765625" style="99" bestFit="1" customWidth="1"/>
    <col min="7937" max="7937" width="28.59765625" style="99" customWidth="1"/>
    <col min="7938" max="7938" width="47.296875" style="99" bestFit="1" customWidth="1"/>
    <col min="7939" max="7939" width="14.59765625" style="99" bestFit="1" customWidth="1"/>
    <col min="7940" max="7940" width="13" style="99" bestFit="1" customWidth="1"/>
    <col min="7941" max="7941" width="14.59765625" style="99" bestFit="1" customWidth="1"/>
    <col min="7942" max="7942" width="10.296875" style="99" customWidth="1"/>
    <col min="7943" max="8191" width="9.09765625" style="99"/>
    <col min="8192" max="8192" width="4.09765625" style="99" bestFit="1" customWidth="1"/>
    <col min="8193" max="8193" width="28.59765625" style="99" customWidth="1"/>
    <col min="8194" max="8194" width="47.296875" style="99" bestFit="1" customWidth="1"/>
    <col min="8195" max="8195" width="14.59765625" style="99" bestFit="1" customWidth="1"/>
    <col min="8196" max="8196" width="13" style="99" bestFit="1" customWidth="1"/>
    <col min="8197" max="8197" width="14.59765625" style="99" bestFit="1" customWidth="1"/>
    <col min="8198" max="8198" width="10.296875" style="99" customWidth="1"/>
    <col min="8199" max="8447" width="9.09765625" style="99"/>
    <col min="8448" max="8448" width="4.09765625" style="99" bestFit="1" customWidth="1"/>
    <col min="8449" max="8449" width="28.59765625" style="99" customWidth="1"/>
    <col min="8450" max="8450" width="47.296875" style="99" bestFit="1" customWidth="1"/>
    <col min="8451" max="8451" width="14.59765625" style="99" bestFit="1" customWidth="1"/>
    <col min="8452" max="8452" width="13" style="99" bestFit="1" customWidth="1"/>
    <col min="8453" max="8453" width="14.59765625" style="99" bestFit="1" customWidth="1"/>
    <col min="8454" max="8454" width="10.296875" style="99" customWidth="1"/>
    <col min="8455" max="8703" width="9.09765625" style="99"/>
    <col min="8704" max="8704" width="4.09765625" style="99" bestFit="1" customWidth="1"/>
    <col min="8705" max="8705" width="28.59765625" style="99" customWidth="1"/>
    <col min="8706" max="8706" width="47.296875" style="99" bestFit="1" customWidth="1"/>
    <col min="8707" max="8707" width="14.59765625" style="99" bestFit="1" customWidth="1"/>
    <col min="8708" max="8708" width="13" style="99" bestFit="1" customWidth="1"/>
    <col min="8709" max="8709" width="14.59765625" style="99" bestFit="1" customWidth="1"/>
    <col min="8710" max="8710" width="10.296875" style="99" customWidth="1"/>
    <col min="8711" max="8959" width="9.09765625" style="99"/>
    <col min="8960" max="8960" width="4.09765625" style="99" bestFit="1" customWidth="1"/>
    <col min="8961" max="8961" width="28.59765625" style="99" customWidth="1"/>
    <col min="8962" max="8962" width="47.296875" style="99" bestFit="1" customWidth="1"/>
    <col min="8963" max="8963" width="14.59765625" style="99" bestFit="1" customWidth="1"/>
    <col min="8964" max="8964" width="13" style="99" bestFit="1" customWidth="1"/>
    <col min="8965" max="8965" width="14.59765625" style="99" bestFit="1" customWidth="1"/>
    <col min="8966" max="8966" width="10.296875" style="99" customWidth="1"/>
    <col min="8967" max="9215" width="9.09765625" style="99"/>
    <col min="9216" max="9216" width="4.09765625" style="99" bestFit="1" customWidth="1"/>
    <col min="9217" max="9217" width="28.59765625" style="99" customWidth="1"/>
    <col min="9218" max="9218" width="47.296875" style="99" bestFit="1" customWidth="1"/>
    <col min="9219" max="9219" width="14.59765625" style="99" bestFit="1" customWidth="1"/>
    <col min="9220" max="9220" width="13" style="99" bestFit="1" customWidth="1"/>
    <col min="9221" max="9221" width="14.59765625" style="99" bestFit="1" customWidth="1"/>
    <col min="9222" max="9222" width="10.296875" style="99" customWidth="1"/>
    <col min="9223" max="9471" width="9.09765625" style="99"/>
    <col min="9472" max="9472" width="4.09765625" style="99" bestFit="1" customWidth="1"/>
    <col min="9473" max="9473" width="28.59765625" style="99" customWidth="1"/>
    <col min="9474" max="9474" width="47.296875" style="99" bestFit="1" customWidth="1"/>
    <col min="9475" max="9475" width="14.59765625" style="99" bestFit="1" customWidth="1"/>
    <col min="9476" max="9476" width="13" style="99" bestFit="1" customWidth="1"/>
    <col min="9477" max="9477" width="14.59765625" style="99" bestFit="1" customWidth="1"/>
    <col min="9478" max="9478" width="10.296875" style="99" customWidth="1"/>
    <col min="9479" max="9727" width="9.09765625" style="99"/>
    <col min="9728" max="9728" width="4.09765625" style="99" bestFit="1" customWidth="1"/>
    <col min="9729" max="9729" width="28.59765625" style="99" customWidth="1"/>
    <col min="9730" max="9730" width="47.296875" style="99" bestFit="1" customWidth="1"/>
    <col min="9731" max="9731" width="14.59765625" style="99" bestFit="1" customWidth="1"/>
    <col min="9732" max="9732" width="13" style="99" bestFit="1" customWidth="1"/>
    <col min="9733" max="9733" width="14.59765625" style="99" bestFit="1" customWidth="1"/>
    <col min="9734" max="9734" width="10.296875" style="99" customWidth="1"/>
    <col min="9735" max="9983" width="9.09765625" style="99"/>
    <col min="9984" max="9984" width="4.09765625" style="99" bestFit="1" customWidth="1"/>
    <col min="9985" max="9985" width="28.59765625" style="99" customWidth="1"/>
    <col min="9986" max="9986" width="47.296875" style="99" bestFit="1" customWidth="1"/>
    <col min="9987" max="9987" width="14.59765625" style="99" bestFit="1" customWidth="1"/>
    <col min="9988" max="9988" width="13" style="99" bestFit="1" customWidth="1"/>
    <col min="9989" max="9989" width="14.59765625" style="99" bestFit="1" customWidth="1"/>
    <col min="9990" max="9990" width="10.296875" style="99" customWidth="1"/>
    <col min="9991" max="10239" width="9.09765625" style="99"/>
    <col min="10240" max="10240" width="4.09765625" style="99" bestFit="1" customWidth="1"/>
    <col min="10241" max="10241" width="28.59765625" style="99" customWidth="1"/>
    <col min="10242" max="10242" width="47.296875" style="99" bestFit="1" customWidth="1"/>
    <col min="10243" max="10243" width="14.59765625" style="99" bestFit="1" customWidth="1"/>
    <col min="10244" max="10244" width="13" style="99" bestFit="1" customWidth="1"/>
    <col min="10245" max="10245" width="14.59765625" style="99" bestFit="1" customWidth="1"/>
    <col min="10246" max="10246" width="10.296875" style="99" customWidth="1"/>
    <col min="10247" max="10495" width="9.09765625" style="99"/>
    <col min="10496" max="10496" width="4.09765625" style="99" bestFit="1" customWidth="1"/>
    <col min="10497" max="10497" width="28.59765625" style="99" customWidth="1"/>
    <col min="10498" max="10498" width="47.296875" style="99" bestFit="1" customWidth="1"/>
    <col min="10499" max="10499" width="14.59765625" style="99" bestFit="1" customWidth="1"/>
    <col min="10500" max="10500" width="13" style="99" bestFit="1" customWidth="1"/>
    <col min="10501" max="10501" width="14.59765625" style="99" bestFit="1" customWidth="1"/>
    <col min="10502" max="10502" width="10.296875" style="99" customWidth="1"/>
    <col min="10503" max="10751" width="9.09765625" style="99"/>
    <col min="10752" max="10752" width="4.09765625" style="99" bestFit="1" customWidth="1"/>
    <col min="10753" max="10753" width="28.59765625" style="99" customWidth="1"/>
    <col min="10754" max="10754" width="47.296875" style="99" bestFit="1" customWidth="1"/>
    <col min="10755" max="10755" width="14.59765625" style="99" bestFit="1" customWidth="1"/>
    <col min="10756" max="10756" width="13" style="99" bestFit="1" customWidth="1"/>
    <col min="10757" max="10757" width="14.59765625" style="99" bestFit="1" customWidth="1"/>
    <col min="10758" max="10758" width="10.296875" style="99" customWidth="1"/>
    <col min="10759" max="11007" width="9.09765625" style="99"/>
    <col min="11008" max="11008" width="4.09765625" style="99" bestFit="1" customWidth="1"/>
    <col min="11009" max="11009" width="28.59765625" style="99" customWidth="1"/>
    <col min="11010" max="11010" width="47.296875" style="99" bestFit="1" customWidth="1"/>
    <col min="11011" max="11011" width="14.59765625" style="99" bestFit="1" customWidth="1"/>
    <col min="11012" max="11012" width="13" style="99" bestFit="1" customWidth="1"/>
    <col min="11013" max="11013" width="14.59765625" style="99" bestFit="1" customWidth="1"/>
    <col min="11014" max="11014" width="10.296875" style="99" customWidth="1"/>
    <col min="11015" max="11263" width="9.09765625" style="99"/>
    <col min="11264" max="11264" width="4.09765625" style="99" bestFit="1" customWidth="1"/>
    <col min="11265" max="11265" width="28.59765625" style="99" customWidth="1"/>
    <col min="11266" max="11266" width="47.296875" style="99" bestFit="1" customWidth="1"/>
    <col min="11267" max="11267" width="14.59765625" style="99" bestFit="1" customWidth="1"/>
    <col min="11268" max="11268" width="13" style="99" bestFit="1" customWidth="1"/>
    <col min="11269" max="11269" width="14.59765625" style="99" bestFit="1" customWidth="1"/>
    <col min="11270" max="11270" width="10.296875" style="99" customWidth="1"/>
    <col min="11271" max="11519" width="9.09765625" style="99"/>
    <col min="11520" max="11520" width="4.09765625" style="99" bestFit="1" customWidth="1"/>
    <col min="11521" max="11521" width="28.59765625" style="99" customWidth="1"/>
    <col min="11522" max="11522" width="47.296875" style="99" bestFit="1" customWidth="1"/>
    <col min="11523" max="11523" width="14.59765625" style="99" bestFit="1" customWidth="1"/>
    <col min="11524" max="11524" width="13" style="99" bestFit="1" customWidth="1"/>
    <col min="11525" max="11525" width="14.59765625" style="99" bestFit="1" customWidth="1"/>
    <col min="11526" max="11526" width="10.296875" style="99" customWidth="1"/>
    <col min="11527" max="11775" width="9.09765625" style="99"/>
    <col min="11776" max="11776" width="4.09765625" style="99" bestFit="1" customWidth="1"/>
    <col min="11777" max="11777" width="28.59765625" style="99" customWidth="1"/>
    <col min="11778" max="11778" width="47.296875" style="99" bestFit="1" customWidth="1"/>
    <col min="11779" max="11779" width="14.59765625" style="99" bestFit="1" customWidth="1"/>
    <col min="11780" max="11780" width="13" style="99" bestFit="1" customWidth="1"/>
    <col min="11781" max="11781" width="14.59765625" style="99" bestFit="1" customWidth="1"/>
    <col min="11782" max="11782" width="10.296875" style="99" customWidth="1"/>
    <col min="11783" max="12031" width="9.09765625" style="99"/>
    <col min="12032" max="12032" width="4.09765625" style="99" bestFit="1" customWidth="1"/>
    <col min="12033" max="12033" width="28.59765625" style="99" customWidth="1"/>
    <col min="12034" max="12034" width="47.296875" style="99" bestFit="1" customWidth="1"/>
    <col min="12035" max="12035" width="14.59765625" style="99" bestFit="1" customWidth="1"/>
    <col min="12036" max="12036" width="13" style="99" bestFit="1" customWidth="1"/>
    <col min="12037" max="12037" width="14.59765625" style="99" bestFit="1" customWidth="1"/>
    <col min="12038" max="12038" width="10.296875" style="99" customWidth="1"/>
    <col min="12039" max="12287" width="9.09765625" style="99"/>
    <col min="12288" max="12288" width="4.09765625" style="99" bestFit="1" customWidth="1"/>
    <col min="12289" max="12289" width="28.59765625" style="99" customWidth="1"/>
    <col min="12290" max="12290" width="47.296875" style="99" bestFit="1" customWidth="1"/>
    <col min="12291" max="12291" width="14.59765625" style="99" bestFit="1" customWidth="1"/>
    <col min="12292" max="12292" width="13" style="99" bestFit="1" customWidth="1"/>
    <col min="12293" max="12293" width="14.59765625" style="99" bestFit="1" customWidth="1"/>
    <col min="12294" max="12294" width="10.296875" style="99" customWidth="1"/>
    <col min="12295" max="12543" width="9.09765625" style="99"/>
    <col min="12544" max="12544" width="4.09765625" style="99" bestFit="1" customWidth="1"/>
    <col min="12545" max="12545" width="28.59765625" style="99" customWidth="1"/>
    <col min="12546" max="12546" width="47.296875" style="99" bestFit="1" customWidth="1"/>
    <col min="12547" max="12547" width="14.59765625" style="99" bestFit="1" customWidth="1"/>
    <col min="12548" max="12548" width="13" style="99" bestFit="1" customWidth="1"/>
    <col min="12549" max="12549" width="14.59765625" style="99" bestFit="1" customWidth="1"/>
    <col min="12550" max="12550" width="10.296875" style="99" customWidth="1"/>
    <col min="12551" max="12799" width="9.09765625" style="99"/>
    <col min="12800" max="12800" width="4.09765625" style="99" bestFit="1" customWidth="1"/>
    <col min="12801" max="12801" width="28.59765625" style="99" customWidth="1"/>
    <col min="12802" max="12802" width="47.296875" style="99" bestFit="1" customWidth="1"/>
    <col min="12803" max="12803" width="14.59765625" style="99" bestFit="1" customWidth="1"/>
    <col min="12804" max="12804" width="13" style="99" bestFit="1" customWidth="1"/>
    <col min="12805" max="12805" width="14.59765625" style="99" bestFit="1" customWidth="1"/>
    <col min="12806" max="12806" width="10.296875" style="99" customWidth="1"/>
    <col min="12807" max="13055" width="9.09765625" style="99"/>
    <col min="13056" max="13056" width="4.09765625" style="99" bestFit="1" customWidth="1"/>
    <col min="13057" max="13057" width="28.59765625" style="99" customWidth="1"/>
    <col min="13058" max="13058" width="47.296875" style="99" bestFit="1" customWidth="1"/>
    <col min="13059" max="13059" width="14.59765625" style="99" bestFit="1" customWidth="1"/>
    <col min="13060" max="13060" width="13" style="99" bestFit="1" customWidth="1"/>
    <col min="13061" max="13061" width="14.59765625" style="99" bestFit="1" customWidth="1"/>
    <col min="13062" max="13062" width="10.296875" style="99" customWidth="1"/>
    <col min="13063" max="13311" width="9.09765625" style="99"/>
    <col min="13312" max="13312" width="4.09765625" style="99" bestFit="1" customWidth="1"/>
    <col min="13313" max="13313" width="28.59765625" style="99" customWidth="1"/>
    <col min="13314" max="13314" width="47.296875" style="99" bestFit="1" customWidth="1"/>
    <col min="13315" max="13315" width="14.59765625" style="99" bestFit="1" customWidth="1"/>
    <col min="13316" max="13316" width="13" style="99" bestFit="1" customWidth="1"/>
    <col min="13317" max="13317" width="14.59765625" style="99" bestFit="1" customWidth="1"/>
    <col min="13318" max="13318" width="10.296875" style="99" customWidth="1"/>
    <col min="13319" max="13567" width="9.09765625" style="99"/>
    <col min="13568" max="13568" width="4.09765625" style="99" bestFit="1" customWidth="1"/>
    <col min="13569" max="13569" width="28.59765625" style="99" customWidth="1"/>
    <col min="13570" max="13570" width="47.296875" style="99" bestFit="1" customWidth="1"/>
    <col min="13571" max="13571" width="14.59765625" style="99" bestFit="1" customWidth="1"/>
    <col min="13572" max="13572" width="13" style="99" bestFit="1" customWidth="1"/>
    <col min="13573" max="13573" width="14.59765625" style="99" bestFit="1" customWidth="1"/>
    <col min="13574" max="13574" width="10.296875" style="99" customWidth="1"/>
    <col min="13575" max="13823" width="9.09765625" style="99"/>
    <col min="13824" max="13824" width="4.09765625" style="99" bestFit="1" customWidth="1"/>
    <col min="13825" max="13825" width="28.59765625" style="99" customWidth="1"/>
    <col min="13826" max="13826" width="47.296875" style="99" bestFit="1" customWidth="1"/>
    <col min="13827" max="13827" width="14.59765625" style="99" bestFit="1" customWidth="1"/>
    <col min="13828" max="13828" width="13" style="99" bestFit="1" customWidth="1"/>
    <col min="13829" max="13829" width="14.59765625" style="99" bestFit="1" customWidth="1"/>
    <col min="13830" max="13830" width="10.296875" style="99" customWidth="1"/>
    <col min="13831" max="14079" width="9.09765625" style="99"/>
    <col min="14080" max="14080" width="4.09765625" style="99" bestFit="1" customWidth="1"/>
    <col min="14081" max="14081" width="28.59765625" style="99" customWidth="1"/>
    <col min="14082" max="14082" width="47.296875" style="99" bestFit="1" customWidth="1"/>
    <col min="14083" max="14083" width="14.59765625" style="99" bestFit="1" customWidth="1"/>
    <col min="14084" max="14084" width="13" style="99" bestFit="1" customWidth="1"/>
    <col min="14085" max="14085" width="14.59765625" style="99" bestFit="1" customWidth="1"/>
    <col min="14086" max="14086" width="10.296875" style="99" customWidth="1"/>
    <col min="14087" max="14335" width="9.09765625" style="99"/>
    <col min="14336" max="14336" width="4.09765625" style="99" bestFit="1" customWidth="1"/>
    <col min="14337" max="14337" width="28.59765625" style="99" customWidth="1"/>
    <col min="14338" max="14338" width="47.296875" style="99" bestFit="1" customWidth="1"/>
    <col min="14339" max="14339" width="14.59765625" style="99" bestFit="1" customWidth="1"/>
    <col min="14340" max="14340" width="13" style="99" bestFit="1" customWidth="1"/>
    <col min="14341" max="14341" width="14.59765625" style="99" bestFit="1" customWidth="1"/>
    <col min="14342" max="14342" width="10.296875" style="99" customWidth="1"/>
    <col min="14343" max="14591" width="9.09765625" style="99"/>
    <col min="14592" max="14592" width="4.09765625" style="99" bestFit="1" customWidth="1"/>
    <col min="14593" max="14593" width="28.59765625" style="99" customWidth="1"/>
    <col min="14594" max="14594" width="47.296875" style="99" bestFit="1" customWidth="1"/>
    <col min="14595" max="14595" width="14.59765625" style="99" bestFit="1" customWidth="1"/>
    <col min="14596" max="14596" width="13" style="99" bestFit="1" customWidth="1"/>
    <col min="14597" max="14597" width="14.59765625" style="99" bestFit="1" customWidth="1"/>
    <col min="14598" max="14598" width="10.296875" style="99" customWidth="1"/>
    <col min="14599" max="14847" width="9.09765625" style="99"/>
    <col min="14848" max="14848" width="4.09765625" style="99" bestFit="1" customWidth="1"/>
    <col min="14849" max="14849" width="28.59765625" style="99" customWidth="1"/>
    <col min="14850" max="14850" width="47.296875" style="99" bestFit="1" customWidth="1"/>
    <col min="14851" max="14851" width="14.59765625" style="99" bestFit="1" customWidth="1"/>
    <col min="14852" max="14852" width="13" style="99" bestFit="1" customWidth="1"/>
    <col min="14853" max="14853" width="14.59765625" style="99" bestFit="1" customWidth="1"/>
    <col min="14854" max="14854" width="10.296875" style="99" customWidth="1"/>
    <col min="14855" max="15103" width="9.09765625" style="99"/>
    <col min="15104" max="15104" width="4.09765625" style="99" bestFit="1" customWidth="1"/>
    <col min="15105" max="15105" width="28.59765625" style="99" customWidth="1"/>
    <col min="15106" max="15106" width="47.296875" style="99" bestFit="1" customWidth="1"/>
    <col min="15107" max="15107" width="14.59765625" style="99" bestFit="1" customWidth="1"/>
    <col min="15108" max="15108" width="13" style="99" bestFit="1" customWidth="1"/>
    <col min="15109" max="15109" width="14.59765625" style="99" bestFit="1" customWidth="1"/>
    <col min="15110" max="15110" width="10.296875" style="99" customWidth="1"/>
    <col min="15111" max="15359" width="9.09765625" style="99"/>
    <col min="15360" max="15360" width="4.09765625" style="99" bestFit="1" customWidth="1"/>
    <col min="15361" max="15361" width="28.59765625" style="99" customWidth="1"/>
    <col min="15362" max="15362" width="47.296875" style="99" bestFit="1" customWidth="1"/>
    <col min="15363" max="15363" width="14.59765625" style="99" bestFit="1" customWidth="1"/>
    <col min="15364" max="15364" width="13" style="99" bestFit="1" customWidth="1"/>
    <col min="15365" max="15365" width="14.59765625" style="99" bestFit="1" customWidth="1"/>
    <col min="15366" max="15366" width="10.296875" style="99" customWidth="1"/>
    <col min="15367" max="15615" width="9.09765625" style="99"/>
    <col min="15616" max="15616" width="4.09765625" style="99" bestFit="1" customWidth="1"/>
    <col min="15617" max="15617" width="28.59765625" style="99" customWidth="1"/>
    <col min="15618" max="15618" width="47.296875" style="99" bestFit="1" customWidth="1"/>
    <col min="15619" max="15619" width="14.59765625" style="99" bestFit="1" customWidth="1"/>
    <col min="15620" max="15620" width="13" style="99" bestFit="1" customWidth="1"/>
    <col min="15621" max="15621" width="14.59765625" style="99" bestFit="1" customWidth="1"/>
    <col min="15622" max="15622" width="10.296875" style="99" customWidth="1"/>
    <col min="15623" max="15871" width="9.09765625" style="99"/>
    <col min="15872" max="15872" width="4.09765625" style="99" bestFit="1" customWidth="1"/>
    <col min="15873" max="15873" width="28.59765625" style="99" customWidth="1"/>
    <col min="15874" max="15874" width="47.296875" style="99" bestFit="1" customWidth="1"/>
    <col min="15875" max="15875" width="14.59765625" style="99" bestFit="1" customWidth="1"/>
    <col min="15876" max="15876" width="13" style="99" bestFit="1" customWidth="1"/>
    <col min="15877" max="15877" width="14.59765625" style="99" bestFit="1" customWidth="1"/>
    <col min="15878" max="15878" width="10.296875" style="99" customWidth="1"/>
    <col min="15879" max="16127" width="9.09765625" style="99"/>
    <col min="16128" max="16128" width="4.09765625" style="99" bestFit="1" customWidth="1"/>
    <col min="16129" max="16129" width="28.59765625" style="99" customWidth="1"/>
    <col min="16130" max="16130" width="47.296875" style="99" bestFit="1" customWidth="1"/>
    <col min="16131" max="16131" width="14.59765625" style="99" bestFit="1" customWidth="1"/>
    <col min="16132" max="16132" width="13" style="99" bestFit="1" customWidth="1"/>
    <col min="16133" max="16133" width="14.59765625" style="99" bestFit="1" customWidth="1"/>
    <col min="16134" max="16134" width="10.296875" style="99" customWidth="1"/>
    <col min="16135" max="16384" width="9.09765625" style="99"/>
  </cols>
  <sheetData>
    <row r="1" spans="1:13" x14ac:dyDescent="0.3">
      <c r="A1" s="177" t="s">
        <v>0</v>
      </c>
      <c r="B1" s="177"/>
      <c r="C1" s="177"/>
      <c r="D1" s="177"/>
      <c r="E1" s="177"/>
      <c r="F1" s="177"/>
      <c r="G1" s="98"/>
    </row>
    <row r="2" spans="1:13" x14ac:dyDescent="0.3">
      <c r="B2" s="100">
        <v>43132</v>
      </c>
      <c r="C2" s="101"/>
      <c r="D2" s="101"/>
      <c r="E2" s="101"/>
      <c r="F2" s="102"/>
      <c r="G2" s="98"/>
    </row>
    <row r="3" spans="1:13" x14ac:dyDescent="0.3">
      <c r="B3" s="100"/>
      <c r="C3" s="101"/>
      <c r="D3" s="101"/>
      <c r="E3" s="101"/>
      <c r="F3" s="102"/>
      <c r="G3" s="98"/>
    </row>
    <row r="4" spans="1:13" ht="20.45" customHeight="1" x14ac:dyDescent="0.3">
      <c r="A4" s="103" t="s">
        <v>647</v>
      </c>
      <c r="C4" s="104" t="s">
        <v>2</v>
      </c>
      <c r="D4" s="104" t="s">
        <v>3</v>
      </c>
      <c r="E4" s="104" t="s">
        <v>4</v>
      </c>
      <c r="F4" s="105" t="s">
        <v>5</v>
      </c>
      <c r="G4" s="98"/>
    </row>
    <row r="5" spans="1:13" x14ac:dyDescent="0.3">
      <c r="A5" s="106" t="s">
        <v>13</v>
      </c>
      <c r="B5" s="99" t="s">
        <v>648</v>
      </c>
      <c r="C5" s="107">
        <v>15.77</v>
      </c>
      <c r="D5" s="107">
        <v>3.16</v>
      </c>
      <c r="E5" s="108">
        <v>18.93</v>
      </c>
      <c r="F5" s="102" t="s">
        <v>8</v>
      </c>
      <c r="G5" s="109"/>
    </row>
    <row r="6" spans="1:13" x14ac:dyDescent="0.3">
      <c r="A6" s="106" t="s">
        <v>13</v>
      </c>
      <c r="B6" s="99" t="s">
        <v>649</v>
      </c>
      <c r="C6" s="107">
        <v>49.78</v>
      </c>
      <c r="D6" s="107">
        <v>9.9499999999999993</v>
      </c>
      <c r="E6" s="108">
        <v>59.73</v>
      </c>
      <c r="F6" s="102" t="s">
        <v>8</v>
      </c>
      <c r="G6" s="109"/>
    </row>
    <row r="7" spans="1:13" x14ac:dyDescent="0.3">
      <c r="A7" s="106" t="s">
        <v>322</v>
      </c>
      <c r="B7" s="99" t="s">
        <v>650</v>
      </c>
      <c r="C7" s="107">
        <v>15</v>
      </c>
      <c r="D7" s="107">
        <v>3</v>
      </c>
      <c r="E7" s="107">
        <v>18</v>
      </c>
      <c r="F7" s="102" t="s">
        <v>8</v>
      </c>
      <c r="G7" s="109"/>
    </row>
    <row r="8" spans="1:13" ht="15.55" customHeight="1" x14ac:dyDescent="0.3">
      <c r="A8" s="106" t="s">
        <v>651</v>
      </c>
      <c r="B8" s="110" t="s">
        <v>652</v>
      </c>
      <c r="C8" s="107">
        <v>13.48</v>
      </c>
      <c r="D8" s="107">
        <v>2.7</v>
      </c>
      <c r="E8" s="107">
        <v>16.18</v>
      </c>
      <c r="F8" s="102">
        <v>108706</v>
      </c>
      <c r="G8" s="109"/>
    </row>
    <row r="9" spans="1:13" ht="13.1" customHeight="1" x14ac:dyDescent="0.3">
      <c r="A9" s="106" t="s">
        <v>651</v>
      </c>
      <c r="B9" s="110" t="s">
        <v>653</v>
      </c>
      <c r="C9" s="107">
        <v>3.73</v>
      </c>
      <c r="D9" s="107">
        <v>0.75</v>
      </c>
      <c r="E9" s="107">
        <v>4.4800000000000004</v>
      </c>
      <c r="F9" s="102">
        <v>108706</v>
      </c>
      <c r="G9" s="109"/>
    </row>
    <row r="10" spans="1:13" ht="13.1" customHeight="1" x14ac:dyDescent="0.3">
      <c r="A10" s="106" t="s">
        <v>313</v>
      </c>
      <c r="B10" s="110" t="s">
        <v>654</v>
      </c>
      <c r="C10" s="107">
        <v>893.91</v>
      </c>
      <c r="D10" s="107">
        <v>178.78</v>
      </c>
      <c r="E10" s="107">
        <f>SUM(C10:D10)</f>
        <v>1072.69</v>
      </c>
      <c r="F10" s="102">
        <v>108713</v>
      </c>
      <c r="G10" s="109"/>
    </row>
    <row r="11" spans="1:13" x14ac:dyDescent="0.3">
      <c r="C11" s="111">
        <f>SUM(C5:C10)</f>
        <v>991.67</v>
      </c>
      <c r="D11" s="111">
        <f>SUM(D5:D10)</f>
        <v>198.34</v>
      </c>
      <c r="E11" s="111">
        <f>SUM(E5:E10)</f>
        <v>1190.01</v>
      </c>
      <c r="F11" s="102"/>
      <c r="G11" s="98"/>
      <c r="H11" s="99" t="s">
        <v>21</v>
      </c>
    </row>
    <row r="12" spans="1:13" x14ac:dyDescent="0.3">
      <c r="A12" s="103" t="s">
        <v>655</v>
      </c>
      <c r="C12" s="112"/>
      <c r="D12" s="112"/>
      <c r="E12" s="112"/>
      <c r="F12" s="102"/>
      <c r="G12" s="98"/>
    </row>
    <row r="13" spans="1:13" x14ac:dyDescent="0.3">
      <c r="A13" s="106" t="s">
        <v>29</v>
      </c>
      <c r="B13" s="99" t="s">
        <v>656</v>
      </c>
      <c r="C13" s="113">
        <v>9.0500000000000007</v>
      </c>
      <c r="D13" s="113"/>
      <c r="E13" s="113">
        <v>9.0500000000000007</v>
      </c>
      <c r="F13" s="102" t="s">
        <v>8</v>
      </c>
      <c r="G13" s="98"/>
    </row>
    <row r="14" spans="1:13" x14ac:dyDescent="0.3">
      <c r="A14" s="106" t="s">
        <v>330</v>
      </c>
      <c r="B14" s="99" t="s">
        <v>34</v>
      </c>
      <c r="C14" s="114">
        <f>15.28+66.08</f>
        <v>81.36</v>
      </c>
      <c r="D14" s="114">
        <v>16.27</v>
      </c>
      <c r="E14" s="113">
        <f>SUM(C14:D14)</f>
        <v>97.63</v>
      </c>
      <c r="F14" s="115" t="s">
        <v>8</v>
      </c>
      <c r="G14" s="98"/>
    </row>
    <row r="15" spans="1:13" x14ac:dyDescent="0.3">
      <c r="A15" s="106" t="s">
        <v>329</v>
      </c>
      <c r="B15" s="99" t="s">
        <v>657</v>
      </c>
      <c r="C15" s="114">
        <v>45.46</v>
      </c>
      <c r="D15" s="114">
        <v>9.09</v>
      </c>
      <c r="E15" s="113">
        <v>54.55</v>
      </c>
      <c r="F15" s="115">
        <v>108707</v>
      </c>
      <c r="G15" s="98"/>
    </row>
    <row r="16" spans="1:13" x14ac:dyDescent="0.3">
      <c r="A16" s="106" t="s">
        <v>329</v>
      </c>
      <c r="B16" s="99" t="s">
        <v>405</v>
      </c>
      <c r="C16" s="114">
        <v>19.36</v>
      </c>
      <c r="D16" s="114">
        <v>3.87</v>
      </c>
      <c r="E16" s="113">
        <v>23.23</v>
      </c>
      <c r="F16" s="115">
        <v>108707</v>
      </c>
      <c r="G16" s="98"/>
      <c r="M16" s="99" t="s">
        <v>21</v>
      </c>
    </row>
    <row r="17" spans="1:7" x14ac:dyDescent="0.3">
      <c r="A17" s="106" t="s">
        <v>329</v>
      </c>
      <c r="B17" s="99" t="s">
        <v>405</v>
      </c>
      <c r="C17" s="114">
        <v>53.18</v>
      </c>
      <c r="D17" s="114">
        <v>10.64</v>
      </c>
      <c r="E17" s="113">
        <f>SUM(C17:D17)</f>
        <v>63.82</v>
      </c>
      <c r="F17" s="115">
        <v>108707</v>
      </c>
      <c r="G17" s="98"/>
    </row>
    <row r="18" spans="1:7" x14ac:dyDescent="0.3">
      <c r="A18" s="106" t="s">
        <v>329</v>
      </c>
      <c r="B18" s="99" t="s">
        <v>658</v>
      </c>
      <c r="C18" s="114">
        <v>59.14</v>
      </c>
      <c r="D18" s="114">
        <v>11.83</v>
      </c>
      <c r="E18" s="113">
        <v>70.97</v>
      </c>
      <c r="F18" s="115">
        <v>108707</v>
      </c>
      <c r="G18" s="98"/>
    </row>
    <row r="19" spans="1:7" x14ac:dyDescent="0.3">
      <c r="A19" s="106" t="s">
        <v>329</v>
      </c>
      <c r="B19" s="99" t="s">
        <v>405</v>
      </c>
      <c r="C19" s="114">
        <v>54.65</v>
      </c>
      <c r="D19" s="114">
        <v>10.93</v>
      </c>
      <c r="E19" s="113">
        <v>65.58</v>
      </c>
      <c r="F19" s="115">
        <v>108707</v>
      </c>
      <c r="G19" s="98"/>
    </row>
    <row r="20" spans="1:7" x14ac:dyDescent="0.3">
      <c r="A20" s="106" t="s">
        <v>322</v>
      </c>
      <c r="B20" s="99" t="s">
        <v>659</v>
      </c>
      <c r="C20" s="113">
        <v>77.05</v>
      </c>
      <c r="D20" s="113">
        <v>15.41</v>
      </c>
      <c r="E20" s="113">
        <v>92.46</v>
      </c>
      <c r="F20" s="115" t="s">
        <v>8</v>
      </c>
      <c r="G20" s="98"/>
    </row>
    <row r="21" spans="1:7" x14ac:dyDescent="0.3">
      <c r="A21" s="106" t="s">
        <v>660</v>
      </c>
      <c r="B21" s="99" t="s">
        <v>661</v>
      </c>
      <c r="C21" s="113">
        <v>395</v>
      </c>
      <c r="D21" s="113"/>
      <c r="E21" s="113">
        <v>395</v>
      </c>
      <c r="F21" s="115">
        <v>108708</v>
      </c>
      <c r="G21" s="98"/>
    </row>
    <row r="22" spans="1:7" x14ac:dyDescent="0.3">
      <c r="A22" s="106" t="s">
        <v>662</v>
      </c>
      <c r="B22" s="99" t="s">
        <v>663</v>
      </c>
      <c r="C22" s="113">
        <v>14.4</v>
      </c>
      <c r="D22" s="113"/>
      <c r="E22" s="113">
        <v>14.4</v>
      </c>
      <c r="F22" s="115">
        <v>108709</v>
      </c>
      <c r="G22" s="98"/>
    </row>
    <row r="23" spans="1:7" x14ac:dyDescent="0.3">
      <c r="A23" s="106" t="s">
        <v>664</v>
      </c>
      <c r="B23" s="99" t="s">
        <v>665</v>
      </c>
      <c r="C23" s="113">
        <v>9</v>
      </c>
      <c r="D23" s="113">
        <v>1.8</v>
      </c>
      <c r="E23" s="113">
        <v>10.8</v>
      </c>
      <c r="F23" s="115">
        <v>108710</v>
      </c>
      <c r="G23" s="98"/>
    </row>
    <row r="24" spans="1:7" x14ac:dyDescent="0.3">
      <c r="A24" s="106" t="s">
        <v>283</v>
      </c>
      <c r="B24" s="99" t="s">
        <v>666</v>
      </c>
      <c r="C24" s="113">
        <v>45.76</v>
      </c>
      <c r="D24" s="113">
        <v>9.16</v>
      </c>
      <c r="E24" s="113">
        <v>54.92</v>
      </c>
      <c r="F24" s="115">
        <v>108711</v>
      </c>
      <c r="G24" s="98"/>
    </row>
    <row r="25" spans="1:7" x14ac:dyDescent="0.3">
      <c r="A25" s="106" t="s">
        <v>23</v>
      </c>
      <c r="B25" s="99" t="s">
        <v>667</v>
      </c>
      <c r="C25" s="113">
        <v>103.03</v>
      </c>
      <c r="D25" s="113">
        <v>20.61</v>
      </c>
      <c r="E25" s="113">
        <v>123.64</v>
      </c>
      <c r="F25" s="115">
        <v>108712</v>
      </c>
      <c r="G25" s="98"/>
    </row>
    <row r="26" spans="1:7" x14ac:dyDescent="0.3">
      <c r="A26" s="106" t="s">
        <v>668</v>
      </c>
      <c r="B26" s="99" t="s">
        <v>669</v>
      </c>
      <c r="C26" s="113">
        <v>228.8</v>
      </c>
      <c r="D26" s="113">
        <v>45.76</v>
      </c>
      <c r="E26" s="113">
        <v>274.56</v>
      </c>
      <c r="F26" s="115" t="s">
        <v>8</v>
      </c>
      <c r="G26" s="98"/>
    </row>
    <row r="27" spans="1:7" x14ac:dyDescent="0.3">
      <c r="A27" s="106"/>
      <c r="C27" s="113"/>
      <c r="D27" s="113"/>
      <c r="E27" s="113"/>
      <c r="G27" s="98"/>
    </row>
    <row r="28" spans="1:7" x14ac:dyDescent="0.3">
      <c r="C28" s="111">
        <f>SUM(C13:C27)</f>
        <v>1195.24</v>
      </c>
      <c r="D28" s="111">
        <f>SUM(D13:D27)</f>
        <v>155.37</v>
      </c>
      <c r="E28" s="111">
        <f>SUM(E13:E27)</f>
        <v>1350.61</v>
      </c>
      <c r="F28" s="102"/>
      <c r="G28" s="109"/>
    </row>
    <row r="29" spans="1:7" x14ac:dyDescent="0.3">
      <c r="A29" s="103" t="s">
        <v>670</v>
      </c>
      <c r="C29" s="112"/>
      <c r="D29" s="112"/>
      <c r="E29" s="112"/>
      <c r="F29" s="102"/>
      <c r="G29" s="109"/>
    </row>
    <row r="30" spans="1:7" x14ac:dyDescent="0.3">
      <c r="A30" s="106" t="s">
        <v>13</v>
      </c>
      <c r="B30" s="99" t="s">
        <v>648</v>
      </c>
      <c r="C30" s="116">
        <v>96.41</v>
      </c>
      <c r="D30" s="116">
        <v>19.28</v>
      </c>
      <c r="E30" s="116">
        <v>115.69</v>
      </c>
      <c r="F30" s="102" t="s">
        <v>8</v>
      </c>
      <c r="G30" s="98"/>
    </row>
    <row r="31" spans="1:7" x14ac:dyDescent="0.3">
      <c r="A31" s="106" t="s">
        <v>671</v>
      </c>
      <c r="B31" s="99" t="s">
        <v>672</v>
      </c>
      <c r="C31" s="116">
        <v>1310</v>
      </c>
      <c r="D31" s="116"/>
      <c r="E31" s="116">
        <v>1310</v>
      </c>
      <c r="F31" s="102">
        <v>108714</v>
      </c>
      <c r="G31" s="98"/>
    </row>
    <row r="32" spans="1:7" x14ac:dyDescent="0.3">
      <c r="A32" s="106" t="s">
        <v>673</v>
      </c>
      <c r="B32" s="99" t="s">
        <v>674</v>
      </c>
      <c r="C32" s="116">
        <v>259.94</v>
      </c>
      <c r="D32" s="116"/>
      <c r="E32" s="116">
        <v>259.94</v>
      </c>
      <c r="F32" s="102" t="s">
        <v>118</v>
      </c>
      <c r="G32" s="98"/>
    </row>
    <row r="33" spans="1:8" x14ac:dyDescent="0.3">
      <c r="A33" s="106" t="s">
        <v>675</v>
      </c>
      <c r="B33" s="99" t="s">
        <v>676</v>
      </c>
      <c r="C33" s="116">
        <v>27.49</v>
      </c>
      <c r="D33" s="116">
        <v>5.49</v>
      </c>
      <c r="E33" s="116">
        <v>32.979999999999997</v>
      </c>
      <c r="F33" s="102" t="s">
        <v>118</v>
      </c>
      <c r="G33" s="98"/>
    </row>
    <row r="34" spans="1:8" x14ac:dyDescent="0.3">
      <c r="A34" s="106" t="s">
        <v>175</v>
      </c>
      <c r="B34" s="99" t="s">
        <v>677</v>
      </c>
      <c r="C34" s="116">
        <v>36.81</v>
      </c>
      <c r="D34" s="116">
        <v>8.17</v>
      </c>
      <c r="E34" s="116">
        <v>44.98</v>
      </c>
      <c r="F34" s="102" t="s">
        <v>118</v>
      </c>
      <c r="G34" s="98"/>
    </row>
    <row r="35" spans="1:8" x14ac:dyDescent="0.3">
      <c r="A35" s="106" t="s">
        <v>678</v>
      </c>
      <c r="B35" s="99" t="s">
        <v>679</v>
      </c>
      <c r="C35" s="116">
        <v>100</v>
      </c>
      <c r="D35" s="116"/>
      <c r="E35" s="116">
        <v>100</v>
      </c>
      <c r="F35" s="102">
        <v>108715</v>
      </c>
      <c r="G35" s="98"/>
    </row>
    <row r="36" spans="1:8" x14ac:dyDescent="0.3">
      <c r="A36" s="106" t="s">
        <v>680</v>
      </c>
      <c r="B36" s="99" t="s">
        <v>681</v>
      </c>
      <c r="C36" s="116">
        <v>48.24</v>
      </c>
      <c r="D36" s="116">
        <v>9.65</v>
      </c>
      <c r="E36" s="116">
        <v>57.89</v>
      </c>
      <c r="F36" s="102" t="s">
        <v>118</v>
      </c>
      <c r="G36" s="98"/>
    </row>
    <row r="37" spans="1:8" x14ac:dyDescent="0.3">
      <c r="A37" s="106" t="s">
        <v>352</v>
      </c>
      <c r="B37" s="99" t="s">
        <v>682</v>
      </c>
      <c r="C37" s="116">
        <v>116.77</v>
      </c>
      <c r="D37" s="116">
        <v>23.36</v>
      </c>
      <c r="E37" s="116">
        <v>140.13</v>
      </c>
      <c r="F37" s="102">
        <v>108716</v>
      </c>
      <c r="G37" s="98"/>
    </row>
    <row r="38" spans="1:8" x14ac:dyDescent="0.3">
      <c r="A38" s="106" t="s">
        <v>23</v>
      </c>
      <c r="B38" s="99" t="s">
        <v>667</v>
      </c>
      <c r="C38" s="116">
        <v>17.25</v>
      </c>
      <c r="D38" s="116">
        <v>3.45</v>
      </c>
      <c r="E38" s="116">
        <v>20.7</v>
      </c>
      <c r="F38" s="102">
        <v>108712</v>
      </c>
      <c r="G38" s="98"/>
    </row>
    <row r="39" spans="1:8" x14ac:dyDescent="0.3">
      <c r="A39" s="106" t="s">
        <v>288</v>
      </c>
      <c r="B39" s="99" t="s">
        <v>683</v>
      </c>
      <c r="C39" s="116">
        <v>205.05</v>
      </c>
      <c r="D39" s="116">
        <v>41.01</v>
      </c>
      <c r="E39" s="116">
        <v>246.06</v>
      </c>
      <c r="F39" s="102">
        <v>108717</v>
      </c>
      <c r="G39" s="98"/>
    </row>
    <row r="40" spans="1:8" x14ac:dyDescent="0.3">
      <c r="A40" s="106" t="s">
        <v>285</v>
      </c>
      <c r="B40" s="99" t="s">
        <v>684</v>
      </c>
      <c r="C40" s="116">
        <v>76.8</v>
      </c>
      <c r="D40" s="116">
        <v>15.36</v>
      </c>
      <c r="E40" s="116">
        <v>92.16</v>
      </c>
      <c r="F40" s="102" t="s">
        <v>8</v>
      </c>
      <c r="G40" s="98"/>
    </row>
    <row r="41" spans="1:8" x14ac:dyDescent="0.3">
      <c r="A41" s="106" t="s">
        <v>285</v>
      </c>
      <c r="B41" s="99" t="s">
        <v>685</v>
      </c>
      <c r="C41" s="116">
        <v>120.21</v>
      </c>
      <c r="D41" s="116">
        <v>24.04</v>
      </c>
      <c r="E41" s="116">
        <v>144.25</v>
      </c>
      <c r="F41" s="102" t="s">
        <v>8</v>
      </c>
      <c r="G41" s="98"/>
    </row>
    <row r="42" spans="1:8" x14ac:dyDescent="0.3">
      <c r="A42" s="106" t="s">
        <v>278</v>
      </c>
      <c r="B42" s="99" t="s">
        <v>686</v>
      </c>
      <c r="C42" s="116">
        <v>425.99</v>
      </c>
      <c r="D42" s="116">
        <v>21.3</v>
      </c>
      <c r="E42" s="116">
        <v>447.29</v>
      </c>
      <c r="F42" s="102">
        <v>108718</v>
      </c>
      <c r="G42" s="98"/>
    </row>
    <row r="43" spans="1:8" x14ac:dyDescent="0.3">
      <c r="A43" s="106" t="s">
        <v>566</v>
      </c>
      <c r="B43" s="99" t="s">
        <v>687</v>
      </c>
      <c r="C43" s="116">
        <v>10</v>
      </c>
      <c r="D43" s="116">
        <v>2</v>
      </c>
      <c r="E43" s="116">
        <v>12</v>
      </c>
      <c r="F43" s="102" t="s">
        <v>8</v>
      </c>
      <c r="G43" s="98"/>
    </row>
    <row r="44" spans="1:8" x14ac:dyDescent="0.3">
      <c r="A44" s="106" t="s">
        <v>688</v>
      </c>
      <c r="B44" s="99" t="s">
        <v>689</v>
      </c>
      <c r="C44" s="116">
        <v>100</v>
      </c>
      <c r="D44" s="116"/>
      <c r="E44" s="116">
        <v>100</v>
      </c>
      <c r="F44" s="102">
        <v>108722</v>
      </c>
      <c r="G44" s="98"/>
    </row>
    <row r="45" spans="1:8" x14ac:dyDescent="0.3">
      <c r="A45" s="106" t="s">
        <v>324</v>
      </c>
      <c r="B45" s="99" t="s">
        <v>325</v>
      </c>
      <c r="C45" s="116">
        <v>42.24</v>
      </c>
      <c r="D45" s="116"/>
      <c r="E45" s="116">
        <v>42.24</v>
      </c>
      <c r="F45" s="102">
        <v>108728</v>
      </c>
      <c r="G45" s="98"/>
    </row>
    <row r="46" spans="1:8" x14ac:dyDescent="0.3">
      <c r="A46" s="117"/>
      <c r="B46" s="118"/>
      <c r="C46" s="111">
        <f>SUM(C30:C45)</f>
        <v>2993.2</v>
      </c>
      <c r="D46" s="111">
        <f>SUM(D30:D45)</f>
        <v>173.11</v>
      </c>
      <c r="E46" s="111">
        <f>SUM(E30:E45)</f>
        <v>3166.3099999999995</v>
      </c>
      <c r="F46" s="102"/>
      <c r="G46" s="119"/>
      <c r="H46" s="117"/>
    </row>
    <row r="47" spans="1:8" x14ac:dyDescent="0.3">
      <c r="A47" s="103" t="s">
        <v>690</v>
      </c>
      <c r="C47" s="112"/>
      <c r="D47" s="112"/>
      <c r="E47" s="112"/>
      <c r="F47" s="102"/>
      <c r="G47" s="119"/>
      <c r="H47" s="117"/>
    </row>
    <row r="48" spans="1:8" x14ac:dyDescent="0.3">
      <c r="A48" s="106" t="s">
        <v>13</v>
      </c>
      <c r="B48" s="99" t="s">
        <v>648</v>
      </c>
      <c r="C48" s="107">
        <v>70.09</v>
      </c>
      <c r="D48" s="107">
        <v>14.02</v>
      </c>
      <c r="E48" s="107">
        <v>84.11</v>
      </c>
      <c r="F48" s="120" t="s">
        <v>8</v>
      </c>
      <c r="G48" s="98"/>
    </row>
    <row r="49" spans="1:8" x14ac:dyDescent="0.3">
      <c r="A49" s="106" t="s">
        <v>302</v>
      </c>
      <c r="B49" s="99" t="s">
        <v>691</v>
      </c>
      <c r="C49" s="107">
        <v>520</v>
      </c>
      <c r="D49" s="107">
        <v>104</v>
      </c>
      <c r="E49" s="107">
        <v>624</v>
      </c>
      <c r="F49" s="102">
        <v>108723</v>
      </c>
      <c r="G49" s="109"/>
    </row>
    <row r="50" spans="1:8" x14ac:dyDescent="0.3">
      <c r="A50" s="106" t="s">
        <v>406</v>
      </c>
      <c r="B50" s="99" t="s">
        <v>692</v>
      </c>
      <c r="C50" s="107">
        <v>64.040000000000006</v>
      </c>
      <c r="D50" s="107"/>
      <c r="E50" s="107">
        <v>64.040000000000006</v>
      </c>
      <c r="F50" s="102">
        <v>108727</v>
      </c>
      <c r="G50" s="109"/>
    </row>
    <row r="51" spans="1:8" x14ac:dyDescent="0.3">
      <c r="A51" s="106" t="s">
        <v>352</v>
      </c>
      <c r="B51" s="99" t="s">
        <v>682</v>
      </c>
      <c r="C51" s="107">
        <v>90.08</v>
      </c>
      <c r="D51" s="107">
        <v>4.5</v>
      </c>
      <c r="E51" s="107">
        <v>94.58</v>
      </c>
      <c r="F51" s="102">
        <v>108716</v>
      </c>
      <c r="G51" s="109"/>
    </row>
    <row r="52" spans="1:8" x14ac:dyDescent="0.3">
      <c r="A52" s="106" t="s">
        <v>278</v>
      </c>
      <c r="B52" s="99" t="s">
        <v>693</v>
      </c>
      <c r="C52" s="107">
        <v>149.54</v>
      </c>
      <c r="D52" s="107">
        <v>7.48</v>
      </c>
      <c r="E52" s="107">
        <v>157.02000000000001</v>
      </c>
      <c r="F52" s="102">
        <v>108718</v>
      </c>
      <c r="G52" s="109"/>
    </row>
    <row r="53" spans="1:8" x14ac:dyDescent="0.3">
      <c r="A53" s="106" t="s">
        <v>300</v>
      </c>
      <c r="B53" s="99" t="s">
        <v>694</v>
      </c>
      <c r="C53" s="107">
        <v>46.85</v>
      </c>
      <c r="D53" s="107"/>
      <c r="E53" s="107">
        <v>46.85</v>
      </c>
      <c r="F53" s="102" t="s">
        <v>8</v>
      </c>
      <c r="G53" s="109"/>
    </row>
    <row r="54" spans="1:8" x14ac:dyDescent="0.3">
      <c r="A54" s="121"/>
      <c r="B54" s="117"/>
      <c r="C54" s="111">
        <f>SUM(C48:C53)</f>
        <v>940.6</v>
      </c>
      <c r="D54" s="111">
        <f>SUM(D48:D53)</f>
        <v>130</v>
      </c>
      <c r="E54" s="111">
        <f>SUM(E48:E53)</f>
        <v>1070.5999999999999</v>
      </c>
      <c r="F54" s="102"/>
      <c r="G54" s="109"/>
    </row>
    <row r="55" spans="1:8" x14ac:dyDescent="0.3">
      <c r="A55" s="103" t="s">
        <v>695</v>
      </c>
      <c r="C55" s="116"/>
      <c r="D55" s="116"/>
      <c r="E55" s="116"/>
      <c r="F55" s="102"/>
      <c r="G55" s="109"/>
    </row>
    <row r="56" spans="1:8" x14ac:dyDescent="0.3">
      <c r="C56" s="111">
        <v>0</v>
      </c>
      <c r="D56" s="111">
        <v>0</v>
      </c>
      <c r="E56" s="111">
        <v>0</v>
      </c>
      <c r="F56" s="102"/>
      <c r="G56" s="98"/>
    </row>
    <row r="57" spans="1:8" x14ac:dyDescent="0.3">
      <c r="A57" s="103" t="s">
        <v>696</v>
      </c>
      <c r="C57" s="116"/>
      <c r="D57" s="116"/>
      <c r="E57" s="116"/>
      <c r="F57" s="102"/>
      <c r="G57" s="98"/>
    </row>
    <row r="58" spans="1:8" x14ac:dyDescent="0.3">
      <c r="A58" s="106" t="s">
        <v>613</v>
      </c>
      <c r="B58" s="99" t="s">
        <v>697</v>
      </c>
      <c r="C58" s="116">
        <v>25</v>
      </c>
      <c r="D58" s="116">
        <v>5</v>
      </c>
      <c r="E58" s="116">
        <v>30</v>
      </c>
      <c r="F58" s="102">
        <v>108725</v>
      </c>
      <c r="G58" s="98"/>
    </row>
    <row r="59" spans="1:8" x14ac:dyDescent="0.3">
      <c r="A59" s="106" t="s">
        <v>278</v>
      </c>
      <c r="B59" s="99" t="s">
        <v>693</v>
      </c>
      <c r="C59" s="116">
        <v>45.27</v>
      </c>
      <c r="D59" s="116">
        <v>2.2599999999999998</v>
      </c>
      <c r="E59" s="116">
        <v>47.53</v>
      </c>
      <c r="F59" s="102">
        <v>108718</v>
      </c>
      <c r="G59" s="98"/>
    </row>
    <row r="60" spans="1:8" x14ac:dyDescent="0.3">
      <c r="C60" s="111">
        <f>SUM(C58:C59)</f>
        <v>70.27000000000001</v>
      </c>
      <c r="D60" s="111">
        <f>SUM(D58:D59)</f>
        <v>7.26</v>
      </c>
      <c r="E60" s="111">
        <f>SUM(E58:E59)</f>
        <v>77.53</v>
      </c>
      <c r="F60" s="102"/>
      <c r="G60" s="98"/>
    </row>
    <row r="61" spans="1:8" x14ac:dyDescent="0.3">
      <c r="A61" s="178" t="s">
        <v>698</v>
      </c>
      <c r="B61" s="179"/>
      <c r="C61" s="116"/>
      <c r="D61" s="116"/>
      <c r="E61" s="116"/>
      <c r="G61" s="109"/>
    </row>
    <row r="62" spans="1:8" x14ac:dyDescent="0.3">
      <c r="A62" s="106"/>
      <c r="B62" s="106"/>
      <c r="C62" s="116"/>
      <c r="D62" s="116"/>
      <c r="E62" s="116"/>
      <c r="F62" s="102"/>
      <c r="G62" s="109"/>
    </row>
    <row r="63" spans="1:8" x14ac:dyDescent="0.3">
      <c r="C63" s="111">
        <f>SUM(C61:C62)</f>
        <v>0</v>
      </c>
      <c r="D63" s="111">
        <f>SUM(D61:D62)</f>
        <v>0</v>
      </c>
      <c r="E63" s="111">
        <f>SUM(E61:E62)</f>
        <v>0</v>
      </c>
      <c r="F63" s="102"/>
      <c r="G63" s="98"/>
      <c r="H63" s="99" t="s">
        <v>21</v>
      </c>
    </row>
    <row r="64" spans="1:8" x14ac:dyDescent="0.3">
      <c r="A64" s="103" t="s">
        <v>699</v>
      </c>
      <c r="C64" s="116"/>
      <c r="D64" s="116"/>
      <c r="E64" s="116"/>
      <c r="F64" s="102"/>
      <c r="G64" s="98"/>
    </row>
    <row r="65" spans="1:7" x14ac:dyDescent="0.3">
      <c r="A65" s="106" t="s">
        <v>613</v>
      </c>
      <c r="B65" s="99" t="s">
        <v>700</v>
      </c>
      <c r="C65" s="116">
        <v>986</v>
      </c>
      <c r="D65" s="116">
        <v>197.2</v>
      </c>
      <c r="E65" s="116">
        <v>1183.2</v>
      </c>
      <c r="F65" s="102">
        <v>108725</v>
      </c>
      <c r="G65" s="98"/>
    </row>
    <row r="66" spans="1:7" x14ac:dyDescent="0.3">
      <c r="A66" s="106" t="s">
        <v>701</v>
      </c>
      <c r="B66" s="99" t="s">
        <v>702</v>
      </c>
      <c r="C66" s="116">
        <v>373</v>
      </c>
      <c r="D66" s="116">
        <v>74.599999999999994</v>
      </c>
      <c r="E66" s="116">
        <v>447.6</v>
      </c>
      <c r="F66" s="102">
        <v>108724</v>
      </c>
      <c r="G66" s="98"/>
    </row>
    <row r="67" spans="1:7" x14ac:dyDescent="0.3">
      <c r="A67" s="106" t="s">
        <v>278</v>
      </c>
      <c r="B67" s="99" t="s">
        <v>693</v>
      </c>
      <c r="C67" s="116">
        <v>321.58999999999997</v>
      </c>
      <c r="D67" s="116">
        <v>16.079999999999998</v>
      </c>
      <c r="E67" s="116">
        <v>337.67</v>
      </c>
      <c r="F67" s="102">
        <v>108718</v>
      </c>
      <c r="G67" s="98"/>
    </row>
    <row r="68" spans="1:7" ht="15" thickBot="1" x14ac:dyDescent="0.35">
      <c r="C68" s="122">
        <f>SUM(C65:C67)</f>
        <v>1680.59</v>
      </c>
      <c r="D68" s="122">
        <f>SUM(D65:D67)</f>
        <v>287.87999999999994</v>
      </c>
      <c r="E68" s="122">
        <f>SUM(E65:E67)</f>
        <v>1968.4700000000003</v>
      </c>
      <c r="F68" s="102"/>
      <c r="G68" s="98"/>
    </row>
    <row r="69" spans="1:7" ht="15" thickTop="1" x14ac:dyDescent="0.3">
      <c r="C69" s="116"/>
      <c r="D69" s="116"/>
      <c r="E69" s="116"/>
      <c r="F69" s="102"/>
      <c r="G69" s="98"/>
    </row>
    <row r="70" spans="1:7" x14ac:dyDescent="0.3">
      <c r="A70" s="103" t="s">
        <v>703</v>
      </c>
      <c r="C70" s="116"/>
      <c r="D70" s="116"/>
      <c r="E70" s="116"/>
      <c r="F70" s="102"/>
      <c r="G70" s="98"/>
    </row>
    <row r="71" spans="1:7" x14ac:dyDescent="0.3">
      <c r="A71" s="106" t="s">
        <v>448</v>
      </c>
      <c r="B71" s="99" t="s">
        <v>704</v>
      </c>
      <c r="C71" s="116">
        <v>150</v>
      </c>
      <c r="D71" s="116"/>
      <c r="E71" s="116">
        <v>150</v>
      </c>
      <c r="F71" s="102">
        <v>108719</v>
      </c>
      <c r="G71" s="98"/>
    </row>
    <row r="72" spans="1:7" x14ac:dyDescent="0.3">
      <c r="A72" s="106" t="s">
        <v>705</v>
      </c>
      <c r="B72" s="99" t="s">
        <v>706</v>
      </c>
      <c r="C72" s="116">
        <v>120</v>
      </c>
      <c r="D72" s="116"/>
      <c r="E72" s="116">
        <v>120</v>
      </c>
      <c r="F72" s="102">
        <v>108720</v>
      </c>
      <c r="G72" s="98"/>
    </row>
    <row r="73" spans="1:7" ht="15" thickBot="1" x14ac:dyDescent="0.35">
      <c r="A73" s="106"/>
      <c r="B73" s="118"/>
      <c r="C73" s="122">
        <f>SUM(C71:C72)</f>
        <v>270</v>
      </c>
      <c r="D73" s="122"/>
      <c r="E73" s="122">
        <f>C73+D73</f>
        <v>270</v>
      </c>
      <c r="F73" s="102"/>
      <c r="G73" s="98"/>
    </row>
    <row r="74" spans="1:7" ht="15" thickTop="1" x14ac:dyDescent="0.3">
      <c r="A74" s="106"/>
      <c r="B74" s="118"/>
      <c r="C74" s="116"/>
      <c r="D74" s="116"/>
      <c r="E74" s="116"/>
      <c r="F74" s="102"/>
      <c r="G74" s="98"/>
    </row>
    <row r="75" spans="1:7" s="123" customFormat="1" x14ac:dyDescent="0.3">
      <c r="A75" s="103" t="s">
        <v>707</v>
      </c>
      <c r="B75" s="99"/>
      <c r="C75" s="116"/>
      <c r="D75" s="116"/>
      <c r="E75" s="116"/>
      <c r="F75" s="102"/>
      <c r="G75" s="109"/>
    </row>
    <row r="76" spans="1:7" x14ac:dyDescent="0.3">
      <c r="A76" s="106" t="s">
        <v>300</v>
      </c>
      <c r="B76" s="99" t="s">
        <v>708</v>
      </c>
      <c r="C76" s="116">
        <v>136.29</v>
      </c>
      <c r="D76" s="116">
        <v>27.26</v>
      </c>
      <c r="E76" s="116">
        <v>163.55000000000001</v>
      </c>
      <c r="F76" s="102" t="s">
        <v>8</v>
      </c>
      <c r="G76" s="98"/>
    </row>
    <row r="77" spans="1:7" x14ac:dyDescent="0.3">
      <c r="A77" s="106" t="s">
        <v>709</v>
      </c>
      <c r="B77" s="99" t="s">
        <v>710</v>
      </c>
      <c r="C77" s="116">
        <v>55</v>
      </c>
      <c r="D77" s="116">
        <v>11</v>
      </c>
      <c r="E77" s="116">
        <v>66</v>
      </c>
      <c r="F77" s="102">
        <v>108730</v>
      </c>
      <c r="G77" s="98"/>
    </row>
    <row r="78" spans="1:7" x14ac:dyDescent="0.3">
      <c r="A78" s="106" t="s">
        <v>278</v>
      </c>
      <c r="B78" s="99" t="s">
        <v>711</v>
      </c>
      <c r="C78" s="116">
        <v>48.98</v>
      </c>
      <c r="D78" s="116">
        <v>2.4500000000000002</v>
      </c>
      <c r="E78" s="116">
        <v>51.43</v>
      </c>
      <c r="F78" s="102">
        <v>108718</v>
      </c>
      <c r="G78" s="98"/>
    </row>
    <row r="79" spans="1:7" x14ac:dyDescent="0.3">
      <c r="C79" s="111">
        <f>SUM(C76:C78)</f>
        <v>240.26999999999998</v>
      </c>
      <c r="D79" s="111">
        <f>SUM(D76:D78)</f>
        <v>40.710000000000008</v>
      </c>
      <c r="E79" s="111">
        <f>SUM(E76:E78)</f>
        <v>280.98</v>
      </c>
      <c r="F79" s="102"/>
      <c r="G79" s="98"/>
    </row>
    <row r="80" spans="1:7" x14ac:dyDescent="0.3">
      <c r="A80" s="103" t="s">
        <v>712</v>
      </c>
      <c r="B80" s="106"/>
      <c r="C80" s="112"/>
      <c r="D80" s="112"/>
      <c r="E80" s="112"/>
      <c r="F80" s="102"/>
      <c r="G80" s="98"/>
    </row>
    <row r="81" spans="1:7" x14ac:dyDescent="0.3">
      <c r="A81" s="106" t="s">
        <v>13</v>
      </c>
      <c r="B81" s="99" t="s">
        <v>713</v>
      </c>
      <c r="C81" s="107">
        <v>15.76</v>
      </c>
      <c r="D81" s="107">
        <v>3.15</v>
      </c>
      <c r="E81" s="107">
        <v>18.91</v>
      </c>
      <c r="F81" s="102" t="s">
        <v>8</v>
      </c>
      <c r="G81" s="98"/>
    </row>
    <row r="82" spans="1:7" x14ac:dyDescent="0.3">
      <c r="A82" s="106" t="s">
        <v>13</v>
      </c>
      <c r="B82" s="106" t="s">
        <v>714</v>
      </c>
      <c r="C82" s="107">
        <v>49.78</v>
      </c>
      <c r="D82" s="107">
        <v>9.9600000000000009</v>
      </c>
      <c r="E82" s="107">
        <v>59.74</v>
      </c>
      <c r="F82" s="102" t="s">
        <v>8</v>
      </c>
      <c r="G82" s="98"/>
    </row>
    <row r="83" spans="1:7" x14ac:dyDescent="0.3">
      <c r="A83" s="106" t="s">
        <v>357</v>
      </c>
      <c r="B83" s="106" t="s">
        <v>715</v>
      </c>
      <c r="C83" s="107">
        <v>410</v>
      </c>
      <c r="D83" s="107">
        <v>82</v>
      </c>
      <c r="E83" s="112">
        <v>492</v>
      </c>
      <c r="F83" s="102">
        <v>108723</v>
      </c>
      <c r="G83" s="109"/>
    </row>
    <row r="84" spans="1:7" x14ac:dyDescent="0.3">
      <c r="A84" s="106" t="s">
        <v>23</v>
      </c>
      <c r="B84" s="106" t="s">
        <v>716</v>
      </c>
      <c r="C84" s="107">
        <v>1.6</v>
      </c>
      <c r="D84" s="107">
        <v>0.32</v>
      </c>
      <c r="E84" s="112">
        <v>1.92</v>
      </c>
      <c r="F84" s="102">
        <v>108712</v>
      </c>
      <c r="G84" s="109"/>
    </row>
    <row r="85" spans="1:7" x14ac:dyDescent="0.3">
      <c r="A85" s="106" t="s">
        <v>313</v>
      </c>
      <c r="B85" s="106" t="s">
        <v>654</v>
      </c>
      <c r="C85" s="107">
        <v>223.48</v>
      </c>
      <c r="D85" s="107">
        <v>44.69</v>
      </c>
      <c r="E85" s="112">
        <v>268.17</v>
      </c>
      <c r="F85" s="102">
        <v>108713</v>
      </c>
      <c r="G85" s="109"/>
    </row>
    <row r="86" spans="1:7" x14ac:dyDescent="0.3">
      <c r="C86" s="111">
        <f>SUM(C81:C85)</f>
        <v>700.62</v>
      </c>
      <c r="D86" s="111">
        <f>SUM(D81:D85)</f>
        <v>140.12</v>
      </c>
      <c r="E86" s="111">
        <f>SUM(E81:E85)</f>
        <v>840.74</v>
      </c>
      <c r="F86" s="102"/>
      <c r="G86" s="109"/>
    </row>
    <row r="87" spans="1:7" x14ac:dyDescent="0.3">
      <c r="C87" s="116"/>
      <c r="D87" s="116"/>
      <c r="E87" s="116"/>
      <c r="F87" s="102"/>
      <c r="G87" s="109"/>
    </row>
    <row r="88" spans="1:7" x14ac:dyDescent="0.3">
      <c r="A88" s="103" t="s">
        <v>717</v>
      </c>
      <c r="C88" s="112"/>
      <c r="D88" s="112"/>
      <c r="E88" s="112"/>
      <c r="F88" s="102"/>
      <c r="G88" s="109"/>
    </row>
    <row r="89" spans="1:7" x14ac:dyDescent="0.3">
      <c r="A89" s="106" t="s">
        <v>6</v>
      </c>
      <c r="B89" s="99" t="s">
        <v>718</v>
      </c>
      <c r="C89" s="112">
        <v>161</v>
      </c>
      <c r="D89" s="112"/>
      <c r="E89" s="112">
        <v>161</v>
      </c>
      <c r="F89" s="102" t="s">
        <v>8</v>
      </c>
      <c r="G89" s="98"/>
    </row>
    <row r="90" spans="1:7" x14ac:dyDescent="0.3">
      <c r="A90" s="106" t="s">
        <v>6</v>
      </c>
      <c r="B90" s="99" t="s">
        <v>718</v>
      </c>
      <c r="C90" s="112">
        <v>96</v>
      </c>
      <c r="D90" s="112"/>
      <c r="E90" s="112">
        <v>96</v>
      </c>
      <c r="F90" s="102" t="s">
        <v>8</v>
      </c>
      <c r="G90" s="98"/>
    </row>
    <row r="91" spans="1:7" x14ac:dyDescent="0.3">
      <c r="A91" s="106" t="s">
        <v>322</v>
      </c>
      <c r="B91" s="99" t="s">
        <v>719</v>
      </c>
      <c r="C91" s="107">
        <v>25.41</v>
      </c>
      <c r="D91" s="107">
        <v>5.08</v>
      </c>
      <c r="E91" s="107">
        <v>30.49</v>
      </c>
      <c r="F91" s="102" t="s">
        <v>8</v>
      </c>
      <c r="G91" s="98"/>
    </row>
    <row r="92" spans="1:7" x14ac:dyDescent="0.3">
      <c r="A92" s="106" t="s">
        <v>613</v>
      </c>
      <c r="B92" s="99" t="s">
        <v>720</v>
      </c>
      <c r="C92" s="107">
        <v>350</v>
      </c>
      <c r="D92" s="107">
        <v>70</v>
      </c>
      <c r="E92" s="107">
        <v>420</v>
      </c>
      <c r="F92" s="102">
        <v>108725</v>
      </c>
      <c r="G92" s="98"/>
    </row>
    <row r="93" spans="1:7" x14ac:dyDescent="0.3">
      <c r="A93" s="106" t="s">
        <v>668</v>
      </c>
      <c r="B93" s="99" t="s">
        <v>669</v>
      </c>
      <c r="C93" s="107">
        <v>28.6</v>
      </c>
      <c r="D93" s="107">
        <v>5.72</v>
      </c>
      <c r="E93" s="107">
        <v>34.32</v>
      </c>
      <c r="F93" s="120" t="s">
        <v>8</v>
      </c>
      <c r="G93" s="98"/>
    </row>
    <row r="94" spans="1:7" x14ac:dyDescent="0.3">
      <c r="A94" s="106" t="s">
        <v>355</v>
      </c>
      <c r="B94" s="99" t="s">
        <v>721</v>
      </c>
      <c r="C94" s="107">
        <v>89.1</v>
      </c>
      <c r="D94" s="107">
        <v>17.82</v>
      </c>
      <c r="E94" s="107">
        <v>106.92</v>
      </c>
      <c r="F94" s="120">
        <v>108726</v>
      </c>
      <c r="G94" s="109"/>
    </row>
    <row r="95" spans="1:7" x14ac:dyDescent="0.3">
      <c r="A95" s="106" t="s">
        <v>278</v>
      </c>
      <c r="B95" s="99" t="s">
        <v>722</v>
      </c>
      <c r="C95" s="107">
        <v>51.15</v>
      </c>
      <c r="D95" s="107">
        <v>2.56</v>
      </c>
      <c r="E95" s="107">
        <v>53.71</v>
      </c>
      <c r="F95" s="120">
        <v>108718</v>
      </c>
      <c r="G95" s="109"/>
    </row>
    <row r="96" spans="1:7" x14ac:dyDescent="0.3">
      <c r="A96" s="106"/>
      <c r="C96" s="107"/>
      <c r="D96" s="107"/>
      <c r="E96" s="107"/>
      <c r="F96" s="120"/>
      <c r="G96" s="109"/>
    </row>
    <row r="97" spans="1:7" x14ac:dyDescent="0.3">
      <c r="A97" s="121"/>
      <c r="B97" s="117"/>
      <c r="C97" s="111">
        <f>SUM(C89:C96)</f>
        <v>801.2600000000001</v>
      </c>
      <c r="D97" s="111">
        <f>SUM(D89:D96)</f>
        <v>101.18</v>
      </c>
      <c r="E97" s="111">
        <f>SUM(E89:E96)</f>
        <v>902.44</v>
      </c>
      <c r="F97" s="102"/>
      <c r="G97" s="109"/>
    </row>
    <row r="98" spans="1:7" x14ac:dyDescent="0.3">
      <c r="A98" s="124" t="s">
        <v>723</v>
      </c>
      <c r="B98" s="117"/>
      <c r="C98" s="116"/>
      <c r="D98" s="116"/>
      <c r="E98" s="116"/>
      <c r="F98" s="102"/>
      <c r="G98" s="98"/>
    </row>
    <row r="99" spans="1:7" x14ac:dyDescent="0.3">
      <c r="A99" s="121" t="s">
        <v>575</v>
      </c>
      <c r="B99" s="125" t="s">
        <v>724</v>
      </c>
      <c r="C99" s="116">
        <v>313.33</v>
      </c>
      <c r="D99" s="116">
        <v>62.67</v>
      </c>
      <c r="E99" s="116">
        <v>376</v>
      </c>
      <c r="F99" s="102">
        <v>108726</v>
      </c>
      <c r="G99" s="98"/>
    </row>
    <row r="100" spans="1:7" x14ac:dyDescent="0.3">
      <c r="A100" s="121"/>
      <c r="B100" s="117"/>
      <c r="C100" s="111">
        <f>SUM(C99)</f>
        <v>313.33</v>
      </c>
      <c r="D100" s="111">
        <f>SUM(D99)</f>
        <v>62.67</v>
      </c>
      <c r="E100" s="111">
        <f>SUM(E99)</f>
        <v>376</v>
      </c>
      <c r="F100" s="102"/>
      <c r="G100" s="98"/>
    </row>
    <row r="101" spans="1:7" x14ac:dyDescent="0.3">
      <c r="A101" s="126" t="s">
        <v>725</v>
      </c>
      <c r="B101" s="117"/>
      <c r="C101" s="116"/>
      <c r="D101" s="116"/>
      <c r="E101" s="116"/>
      <c r="F101" s="102"/>
      <c r="G101" s="98"/>
    </row>
    <row r="102" spans="1:7" x14ac:dyDescent="0.3">
      <c r="A102" s="121"/>
      <c r="B102" s="125"/>
      <c r="C102" s="116"/>
      <c r="D102" s="116"/>
      <c r="E102" s="116"/>
      <c r="F102" s="102"/>
      <c r="G102" s="98"/>
    </row>
    <row r="103" spans="1:7" x14ac:dyDescent="0.3">
      <c r="A103" s="121"/>
      <c r="B103" s="117"/>
      <c r="C103" s="111">
        <f>SUM(C102:C102)</f>
        <v>0</v>
      </c>
      <c r="D103" s="111">
        <f>SUM(D102:D102)</f>
        <v>0</v>
      </c>
      <c r="E103" s="111">
        <f>SUM(E102:E102)</f>
        <v>0</v>
      </c>
      <c r="F103" s="102"/>
      <c r="G103" s="98"/>
    </row>
    <row r="104" spans="1:7" x14ac:dyDescent="0.3">
      <c r="A104" s="103" t="s">
        <v>87</v>
      </c>
      <c r="B104" s="118"/>
      <c r="C104" s="112"/>
      <c r="D104" s="112"/>
      <c r="E104" s="112"/>
      <c r="G104" s="98"/>
    </row>
    <row r="105" spans="1:7" x14ac:dyDescent="0.3">
      <c r="A105" s="106"/>
      <c r="C105" s="127">
        <f>SUM(C103)</f>
        <v>0</v>
      </c>
      <c r="D105" s="127">
        <f t="shared" ref="D105:E107" si="0">SUM(C105)</f>
        <v>0</v>
      </c>
      <c r="E105" s="127">
        <f t="shared" si="0"/>
        <v>0</v>
      </c>
      <c r="G105" s="98"/>
    </row>
    <row r="106" spans="1:7" x14ac:dyDescent="0.3">
      <c r="A106" s="106"/>
      <c r="C106" s="101">
        <f>SUM(C104)</f>
        <v>0</v>
      </c>
      <c r="D106" s="101">
        <f t="shared" si="0"/>
        <v>0</v>
      </c>
      <c r="E106" s="101">
        <f t="shared" si="0"/>
        <v>0</v>
      </c>
      <c r="F106" s="102"/>
      <c r="G106" s="98"/>
    </row>
    <row r="107" spans="1:7" x14ac:dyDescent="0.3">
      <c r="A107" s="106"/>
      <c r="C107" s="128">
        <f>SUM(C105)</f>
        <v>0</v>
      </c>
      <c r="D107" s="128">
        <f t="shared" si="0"/>
        <v>0</v>
      </c>
      <c r="E107" s="128">
        <f t="shared" si="0"/>
        <v>0</v>
      </c>
      <c r="F107" s="102"/>
      <c r="G107" s="98"/>
    </row>
    <row r="108" spans="1:7" x14ac:dyDescent="0.3">
      <c r="A108" s="129" t="s">
        <v>726</v>
      </c>
      <c r="B108" s="129"/>
      <c r="F108" s="102"/>
      <c r="G108" s="109"/>
    </row>
    <row r="109" spans="1:7" x14ac:dyDescent="0.3">
      <c r="A109" s="106" t="s">
        <v>322</v>
      </c>
      <c r="B109" s="99" t="s">
        <v>727</v>
      </c>
      <c r="C109" s="107">
        <v>21.65</v>
      </c>
      <c r="D109" s="107">
        <v>4.33</v>
      </c>
      <c r="E109" s="107">
        <v>25.98</v>
      </c>
      <c r="F109" s="102" t="s">
        <v>8</v>
      </c>
      <c r="G109" s="98"/>
    </row>
    <row r="110" spans="1:7" x14ac:dyDescent="0.3">
      <c r="A110" s="106" t="s">
        <v>668</v>
      </c>
      <c r="B110" s="99" t="s">
        <v>669</v>
      </c>
      <c r="C110" s="107">
        <v>28.6</v>
      </c>
      <c r="D110" s="107">
        <v>5.72</v>
      </c>
      <c r="E110" s="107">
        <v>34.32</v>
      </c>
      <c r="F110" s="102" t="s">
        <v>8</v>
      </c>
      <c r="G110" s="98"/>
    </row>
    <row r="111" spans="1:7" x14ac:dyDescent="0.3">
      <c r="A111" s="106"/>
      <c r="C111" s="107"/>
      <c r="D111" s="107"/>
      <c r="E111" s="107"/>
      <c r="F111" s="102"/>
      <c r="G111" s="98"/>
    </row>
    <row r="112" spans="1:7" x14ac:dyDescent="0.3">
      <c r="C112" s="111">
        <f>SUM(C109:C111)</f>
        <v>50.25</v>
      </c>
      <c r="D112" s="111">
        <f>SUM(D109:D111)</f>
        <v>10.050000000000001</v>
      </c>
      <c r="E112" s="111">
        <f>SUM(E109:E111)</f>
        <v>60.3</v>
      </c>
      <c r="F112" s="102"/>
      <c r="G112" s="98"/>
    </row>
    <row r="113" spans="1:7" x14ac:dyDescent="0.3">
      <c r="A113" s="103" t="s">
        <v>728</v>
      </c>
      <c r="F113" s="102"/>
      <c r="G113" s="98"/>
    </row>
    <row r="114" spans="1:7" x14ac:dyDescent="0.3">
      <c r="A114" s="130" t="s">
        <v>94</v>
      </c>
      <c r="B114" s="131" t="s">
        <v>729</v>
      </c>
      <c r="C114" s="107">
        <v>12852.95</v>
      </c>
      <c r="D114" s="107"/>
      <c r="E114" s="107">
        <f>C114</f>
        <v>12852.95</v>
      </c>
      <c r="F114" s="102" t="s">
        <v>580</v>
      </c>
    </row>
    <row r="115" spans="1:7" x14ac:dyDescent="0.3">
      <c r="A115" s="130" t="s">
        <v>97</v>
      </c>
      <c r="B115" s="131" t="s">
        <v>730</v>
      </c>
      <c r="C115" s="107">
        <v>3954.29</v>
      </c>
      <c r="D115" s="107"/>
      <c r="E115" s="107">
        <f>C115</f>
        <v>3954.29</v>
      </c>
      <c r="F115" s="102">
        <v>108732</v>
      </c>
      <c r="G115" s="98"/>
    </row>
    <row r="116" spans="1:7" x14ac:dyDescent="0.3">
      <c r="A116" s="130" t="s">
        <v>456</v>
      </c>
      <c r="B116" s="131" t="s">
        <v>731</v>
      </c>
      <c r="C116" s="107">
        <v>4660.3</v>
      </c>
      <c r="D116" s="107"/>
      <c r="E116" s="107">
        <f>C116</f>
        <v>4660.3</v>
      </c>
      <c r="F116" s="102">
        <v>108731</v>
      </c>
      <c r="G116" s="98"/>
    </row>
    <row r="117" spans="1:7" x14ac:dyDescent="0.3">
      <c r="A117" s="129"/>
      <c r="B117" s="129"/>
      <c r="C117" s="111">
        <f>SUM(C114:C116)</f>
        <v>21467.54</v>
      </c>
      <c r="D117" s="111"/>
      <c r="E117" s="111">
        <f>SUM(E114:E116)</f>
        <v>21467.54</v>
      </c>
      <c r="F117" s="102"/>
      <c r="G117" s="98"/>
    </row>
    <row r="118" spans="1:7" x14ac:dyDescent="0.3">
      <c r="C118" s="116"/>
      <c r="D118" s="116"/>
      <c r="E118" s="116"/>
      <c r="F118" s="99"/>
      <c r="G118" s="98"/>
    </row>
    <row r="119" spans="1:7" x14ac:dyDescent="0.3">
      <c r="B119" s="132" t="s">
        <v>101</v>
      </c>
      <c r="C119" s="111">
        <f>C11+C28+C46+C54+C56+C60+C63+C68+C73+C79+C86+C97+C100+C103+C107+C112+C117</f>
        <v>31714.840000000004</v>
      </c>
      <c r="D119" s="111">
        <f>D11+D28+D46+D54+D56+D60+D63+D68+D73+D79+D86+D97+D100+D103+D107+D112+D117</f>
        <v>1306.69</v>
      </c>
      <c r="E119" s="111">
        <f>E11+E28+E46+E54+E56+E60+E63+E68+E73+E79+E86+E97+E100+E103+E107+E112+E117</f>
        <v>33021.53</v>
      </c>
      <c r="F119" s="102"/>
      <c r="G119" s="98"/>
    </row>
    <row r="120" spans="1:7" x14ac:dyDescent="0.3">
      <c r="B120" s="133"/>
      <c r="C120" s="116"/>
      <c r="D120" s="116"/>
      <c r="E120" s="116"/>
      <c r="F120" s="102"/>
      <c r="G120" s="98"/>
    </row>
    <row r="121" spans="1:7" ht="28.8" x14ac:dyDescent="0.3">
      <c r="A121" s="99" t="s">
        <v>732</v>
      </c>
      <c r="B121" s="117" t="s">
        <v>733</v>
      </c>
      <c r="C121" s="116">
        <v>21</v>
      </c>
      <c r="D121" s="116"/>
      <c r="E121" s="134" t="s">
        <v>734</v>
      </c>
      <c r="F121" s="102">
        <v>100216</v>
      </c>
      <c r="G121" s="98" t="s">
        <v>735</v>
      </c>
    </row>
    <row r="122" spans="1:7" x14ac:dyDescent="0.3">
      <c r="B122" s="133"/>
      <c r="C122" s="116"/>
      <c r="D122" s="116"/>
      <c r="E122" s="116"/>
      <c r="F122" s="102"/>
      <c r="G122" s="98"/>
    </row>
    <row r="123" spans="1:7" x14ac:dyDescent="0.3">
      <c r="A123" s="117"/>
      <c r="B123" s="117"/>
      <c r="C123" s="113"/>
      <c r="D123" s="101"/>
      <c r="E123" s="101"/>
      <c r="F123" s="102"/>
      <c r="G123" s="98"/>
    </row>
    <row r="124" spans="1:7" x14ac:dyDescent="0.3">
      <c r="A124" s="106"/>
      <c r="C124" s="113"/>
      <c r="D124" s="101"/>
      <c r="E124" s="101"/>
      <c r="F124" s="102"/>
      <c r="G124" s="98"/>
    </row>
    <row r="125" spans="1:7" x14ac:dyDescent="0.3">
      <c r="A125" s="135"/>
      <c r="C125" s="113"/>
      <c r="D125" s="101"/>
      <c r="E125" s="101"/>
      <c r="F125" s="102"/>
      <c r="G125" s="98"/>
    </row>
    <row r="126" spans="1:7" x14ac:dyDescent="0.3">
      <c r="A126" s="136"/>
      <c r="B126" s="137"/>
      <c r="C126" s="113"/>
      <c r="D126" s="101"/>
      <c r="E126" s="101"/>
      <c r="F126" s="102"/>
      <c r="G126" s="98"/>
    </row>
    <row r="127" spans="1:7" x14ac:dyDescent="0.3">
      <c r="A127" s="136"/>
      <c r="B127" s="137"/>
      <c r="C127" s="113"/>
      <c r="D127" s="101"/>
      <c r="E127" s="101"/>
      <c r="F127" s="102"/>
      <c r="G127" s="98"/>
    </row>
    <row r="128" spans="1:7" x14ac:dyDescent="0.3">
      <c r="A128" s="136"/>
      <c r="B128" s="137"/>
      <c r="C128" s="101"/>
      <c r="D128" s="101"/>
      <c r="E128" s="101"/>
      <c r="F128" s="102"/>
      <c r="G128" s="98"/>
    </row>
    <row r="129" spans="1:7" x14ac:dyDescent="0.3">
      <c r="A129" s="136"/>
      <c r="B129" s="137"/>
      <c r="C129" s="101"/>
      <c r="D129" s="101"/>
      <c r="E129" s="101"/>
      <c r="G129" s="98"/>
    </row>
    <row r="130" spans="1:7" x14ac:dyDescent="0.3">
      <c r="A130" s="138"/>
      <c r="C130" s="101"/>
      <c r="D130" s="101"/>
      <c r="E130" s="101"/>
      <c r="G130" s="98"/>
    </row>
    <row r="131" spans="1:7" x14ac:dyDescent="0.3">
      <c r="C131" s="101"/>
      <c r="D131" s="101"/>
      <c r="E131" s="101"/>
      <c r="G131" s="98"/>
    </row>
    <row r="132" spans="1:7" x14ac:dyDescent="0.3">
      <c r="C132" s="101"/>
      <c r="D132" s="101"/>
      <c r="E132" s="101"/>
      <c r="G132" s="98"/>
    </row>
    <row r="133" spans="1:7" x14ac:dyDescent="0.3">
      <c r="C133" s="101"/>
      <c r="D133" s="101"/>
      <c r="E133" s="101"/>
    </row>
    <row r="134" spans="1:7" x14ac:dyDescent="0.3">
      <c r="C134" s="101"/>
      <c r="D134" s="101"/>
      <c r="E134" s="101"/>
    </row>
    <row r="135" spans="1:7" x14ac:dyDescent="0.3">
      <c r="C135" s="101"/>
      <c r="D135" s="101"/>
      <c r="E135" s="101"/>
    </row>
    <row r="136" spans="1:7" x14ac:dyDescent="0.3">
      <c r="C136" s="101"/>
      <c r="D136" s="101"/>
      <c r="E136" s="101"/>
    </row>
    <row r="137" spans="1:7" x14ac:dyDescent="0.3">
      <c r="C137" s="101"/>
      <c r="D137" s="101"/>
      <c r="E137" s="101"/>
    </row>
  </sheetData>
  <mergeCells count="2">
    <mergeCell ref="A1:F1"/>
    <mergeCell ref="A61:B6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activeCell="B23" sqref="B23"/>
    </sheetView>
  </sheetViews>
  <sheetFormatPr defaultRowHeight="14.4" x14ac:dyDescent="0.3"/>
  <cols>
    <col min="1" max="1" width="28.59765625" style="140" customWidth="1"/>
    <col min="2" max="2" width="47.296875" style="140" bestFit="1" customWidth="1"/>
    <col min="3" max="3" width="14.59765625" style="140" bestFit="1" customWidth="1"/>
    <col min="4" max="4" width="13" style="140" bestFit="1" customWidth="1"/>
    <col min="5" max="5" width="14.59765625" style="140" bestFit="1" customWidth="1"/>
    <col min="6" max="6" width="10.296875" style="164" customWidth="1"/>
    <col min="7" max="255" width="9.09765625" style="140"/>
    <col min="256" max="256" width="4.09765625" style="140" bestFit="1" customWidth="1"/>
    <col min="257" max="257" width="28.59765625" style="140" customWidth="1"/>
    <col min="258" max="258" width="47.296875" style="140" bestFit="1" customWidth="1"/>
    <col min="259" max="259" width="14.59765625" style="140" bestFit="1" customWidth="1"/>
    <col min="260" max="260" width="13" style="140" bestFit="1" customWidth="1"/>
    <col min="261" max="261" width="14.59765625" style="140" bestFit="1" customWidth="1"/>
    <col min="262" max="262" width="10.296875" style="140" customWidth="1"/>
    <col min="263" max="511" width="9.09765625" style="140"/>
    <col min="512" max="512" width="4.09765625" style="140" bestFit="1" customWidth="1"/>
    <col min="513" max="513" width="28.59765625" style="140" customWidth="1"/>
    <col min="514" max="514" width="47.296875" style="140" bestFit="1" customWidth="1"/>
    <col min="515" max="515" width="14.59765625" style="140" bestFit="1" customWidth="1"/>
    <col min="516" max="516" width="13" style="140" bestFit="1" customWidth="1"/>
    <col min="517" max="517" width="14.59765625" style="140" bestFit="1" customWidth="1"/>
    <col min="518" max="518" width="10.296875" style="140" customWidth="1"/>
    <col min="519" max="767" width="9.09765625" style="140"/>
    <col min="768" max="768" width="4.09765625" style="140" bestFit="1" customWidth="1"/>
    <col min="769" max="769" width="28.59765625" style="140" customWidth="1"/>
    <col min="770" max="770" width="47.296875" style="140" bestFit="1" customWidth="1"/>
    <col min="771" max="771" width="14.59765625" style="140" bestFit="1" customWidth="1"/>
    <col min="772" max="772" width="13" style="140" bestFit="1" customWidth="1"/>
    <col min="773" max="773" width="14.59765625" style="140" bestFit="1" customWidth="1"/>
    <col min="774" max="774" width="10.296875" style="140" customWidth="1"/>
    <col min="775" max="1023" width="9.09765625" style="140"/>
    <col min="1024" max="1024" width="4.09765625" style="140" bestFit="1" customWidth="1"/>
    <col min="1025" max="1025" width="28.59765625" style="140" customWidth="1"/>
    <col min="1026" max="1026" width="47.296875" style="140" bestFit="1" customWidth="1"/>
    <col min="1027" max="1027" width="14.59765625" style="140" bestFit="1" customWidth="1"/>
    <col min="1028" max="1028" width="13" style="140" bestFit="1" customWidth="1"/>
    <col min="1029" max="1029" width="14.59765625" style="140" bestFit="1" customWidth="1"/>
    <col min="1030" max="1030" width="10.296875" style="140" customWidth="1"/>
    <col min="1031" max="1279" width="9.09765625" style="140"/>
    <col min="1280" max="1280" width="4.09765625" style="140" bestFit="1" customWidth="1"/>
    <col min="1281" max="1281" width="28.59765625" style="140" customWidth="1"/>
    <col min="1282" max="1282" width="47.296875" style="140" bestFit="1" customWidth="1"/>
    <col min="1283" max="1283" width="14.59765625" style="140" bestFit="1" customWidth="1"/>
    <col min="1284" max="1284" width="13" style="140" bestFit="1" customWidth="1"/>
    <col min="1285" max="1285" width="14.59765625" style="140" bestFit="1" customWidth="1"/>
    <col min="1286" max="1286" width="10.296875" style="140" customWidth="1"/>
    <col min="1287" max="1535" width="9.09765625" style="140"/>
    <col min="1536" max="1536" width="4.09765625" style="140" bestFit="1" customWidth="1"/>
    <col min="1537" max="1537" width="28.59765625" style="140" customWidth="1"/>
    <col min="1538" max="1538" width="47.296875" style="140" bestFit="1" customWidth="1"/>
    <col min="1539" max="1539" width="14.59765625" style="140" bestFit="1" customWidth="1"/>
    <col min="1540" max="1540" width="13" style="140" bestFit="1" customWidth="1"/>
    <col min="1541" max="1541" width="14.59765625" style="140" bestFit="1" customWidth="1"/>
    <col min="1542" max="1542" width="10.296875" style="140" customWidth="1"/>
    <col min="1543" max="1791" width="9.09765625" style="140"/>
    <col min="1792" max="1792" width="4.09765625" style="140" bestFit="1" customWidth="1"/>
    <col min="1793" max="1793" width="28.59765625" style="140" customWidth="1"/>
    <col min="1794" max="1794" width="47.296875" style="140" bestFit="1" customWidth="1"/>
    <col min="1795" max="1795" width="14.59765625" style="140" bestFit="1" customWidth="1"/>
    <col min="1796" max="1796" width="13" style="140" bestFit="1" customWidth="1"/>
    <col min="1797" max="1797" width="14.59765625" style="140" bestFit="1" customWidth="1"/>
    <col min="1798" max="1798" width="10.296875" style="140" customWidth="1"/>
    <col min="1799" max="2047" width="9.09765625" style="140"/>
    <col min="2048" max="2048" width="4.09765625" style="140" bestFit="1" customWidth="1"/>
    <col min="2049" max="2049" width="28.59765625" style="140" customWidth="1"/>
    <col min="2050" max="2050" width="47.296875" style="140" bestFit="1" customWidth="1"/>
    <col min="2051" max="2051" width="14.59765625" style="140" bestFit="1" customWidth="1"/>
    <col min="2052" max="2052" width="13" style="140" bestFit="1" customWidth="1"/>
    <col min="2053" max="2053" width="14.59765625" style="140" bestFit="1" customWidth="1"/>
    <col min="2054" max="2054" width="10.296875" style="140" customWidth="1"/>
    <col min="2055" max="2303" width="9.09765625" style="140"/>
    <col min="2304" max="2304" width="4.09765625" style="140" bestFit="1" customWidth="1"/>
    <col min="2305" max="2305" width="28.59765625" style="140" customWidth="1"/>
    <col min="2306" max="2306" width="47.296875" style="140" bestFit="1" customWidth="1"/>
    <col min="2307" max="2307" width="14.59765625" style="140" bestFit="1" customWidth="1"/>
    <col min="2308" max="2308" width="13" style="140" bestFit="1" customWidth="1"/>
    <col min="2309" max="2309" width="14.59765625" style="140" bestFit="1" customWidth="1"/>
    <col min="2310" max="2310" width="10.296875" style="140" customWidth="1"/>
    <col min="2311" max="2559" width="9.09765625" style="140"/>
    <col min="2560" max="2560" width="4.09765625" style="140" bestFit="1" customWidth="1"/>
    <col min="2561" max="2561" width="28.59765625" style="140" customWidth="1"/>
    <col min="2562" max="2562" width="47.296875" style="140" bestFit="1" customWidth="1"/>
    <col min="2563" max="2563" width="14.59765625" style="140" bestFit="1" customWidth="1"/>
    <col min="2564" max="2564" width="13" style="140" bestFit="1" customWidth="1"/>
    <col min="2565" max="2565" width="14.59765625" style="140" bestFit="1" customWidth="1"/>
    <col min="2566" max="2566" width="10.296875" style="140" customWidth="1"/>
    <col min="2567" max="2815" width="9.09765625" style="140"/>
    <col min="2816" max="2816" width="4.09765625" style="140" bestFit="1" customWidth="1"/>
    <col min="2817" max="2817" width="28.59765625" style="140" customWidth="1"/>
    <col min="2818" max="2818" width="47.296875" style="140" bestFit="1" customWidth="1"/>
    <col min="2819" max="2819" width="14.59765625" style="140" bestFit="1" customWidth="1"/>
    <col min="2820" max="2820" width="13" style="140" bestFit="1" customWidth="1"/>
    <col min="2821" max="2821" width="14.59765625" style="140" bestFit="1" customWidth="1"/>
    <col min="2822" max="2822" width="10.296875" style="140" customWidth="1"/>
    <col min="2823" max="3071" width="9.09765625" style="140"/>
    <col min="3072" max="3072" width="4.09765625" style="140" bestFit="1" customWidth="1"/>
    <col min="3073" max="3073" width="28.59765625" style="140" customWidth="1"/>
    <col min="3074" max="3074" width="47.296875" style="140" bestFit="1" customWidth="1"/>
    <col min="3075" max="3075" width="14.59765625" style="140" bestFit="1" customWidth="1"/>
    <col min="3076" max="3076" width="13" style="140" bestFit="1" customWidth="1"/>
    <col min="3077" max="3077" width="14.59765625" style="140" bestFit="1" customWidth="1"/>
    <col min="3078" max="3078" width="10.296875" style="140" customWidth="1"/>
    <col min="3079" max="3327" width="9.09765625" style="140"/>
    <col min="3328" max="3328" width="4.09765625" style="140" bestFit="1" customWidth="1"/>
    <col min="3329" max="3329" width="28.59765625" style="140" customWidth="1"/>
    <col min="3330" max="3330" width="47.296875" style="140" bestFit="1" customWidth="1"/>
    <col min="3331" max="3331" width="14.59765625" style="140" bestFit="1" customWidth="1"/>
    <col min="3332" max="3332" width="13" style="140" bestFit="1" customWidth="1"/>
    <col min="3333" max="3333" width="14.59765625" style="140" bestFit="1" customWidth="1"/>
    <col min="3334" max="3334" width="10.296875" style="140" customWidth="1"/>
    <col min="3335" max="3583" width="9.09765625" style="140"/>
    <col min="3584" max="3584" width="4.09765625" style="140" bestFit="1" customWidth="1"/>
    <col min="3585" max="3585" width="28.59765625" style="140" customWidth="1"/>
    <col min="3586" max="3586" width="47.296875" style="140" bestFit="1" customWidth="1"/>
    <col min="3587" max="3587" width="14.59765625" style="140" bestFit="1" customWidth="1"/>
    <col min="3588" max="3588" width="13" style="140" bestFit="1" customWidth="1"/>
    <col min="3589" max="3589" width="14.59765625" style="140" bestFit="1" customWidth="1"/>
    <col min="3590" max="3590" width="10.296875" style="140" customWidth="1"/>
    <col min="3591" max="3839" width="9.09765625" style="140"/>
    <col min="3840" max="3840" width="4.09765625" style="140" bestFit="1" customWidth="1"/>
    <col min="3841" max="3841" width="28.59765625" style="140" customWidth="1"/>
    <col min="3842" max="3842" width="47.296875" style="140" bestFit="1" customWidth="1"/>
    <col min="3843" max="3843" width="14.59765625" style="140" bestFit="1" customWidth="1"/>
    <col min="3844" max="3844" width="13" style="140" bestFit="1" customWidth="1"/>
    <col min="3845" max="3845" width="14.59765625" style="140" bestFit="1" customWidth="1"/>
    <col min="3846" max="3846" width="10.296875" style="140" customWidth="1"/>
    <col min="3847" max="4095" width="9.09765625" style="140"/>
    <col min="4096" max="4096" width="4.09765625" style="140" bestFit="1" customWidth="1"/>
    <col min="4097" max="4097" width="28.59765625" style="140" customWidth="1"/>
    <col min="4098" max="4098" width="47.296875" style="140" bestFit="1" customWidth="1"/>
    <col min="4099" max="4099" width="14.59765625" style="140" bestFit="1" customWidth="1"/>
    <col min="4100" max="4100" width="13" style="140" bestFit="1" customWidth="1"/>
    <col min="4101" max="4101" width="14.59765625" style="140" bestFit="1" customWidth="1"/>
    <col min="4102" max="4102" width="10.296875" style="140" customWidth="1"/>
    <col min="4103" max="4351" width="9.09765625" style="140"/>
    <col min="4352" max="4352" width="4.09765625" style="140" bestFit="1" customWidth="1"/>
    <col min="4353" max="4353" width="28.59765625" style="140" customWidth="1"/>
    <col min="4354" max="4354" width="47.296875" style="140" bestFit="1" customWidth="1"/>
    <col min="4355" max="4355" width="14.59765625" style="140" bestFit="1" customWidth="1"/>
    <col min="4356" max="4356" width="13" style="140" bestFit="1" customWidth="1"/>
    <col min="4357" max="4357" width="14.59765625" style="140" bestFit="1" customWidth="1"/>
    <col min="4358" max="4358" width="10.296875" style="140" customWidth="1"/>
    <col min="4359" max="4607" width="9.09765625" style="140"/>
    <col min="4608" max="4608" width="4.09765625" style="140" bestFit="1" customWidth="1"/>
    <col min="4609" max="4609" width="28.59765625" style="140" customWidth="1"/>
    <col min="4610" max="4610" width="47.296875" style="140" bestFit="1" customWidth="1"/>
    <col min="4611" max="4611" width="14.59765625" style="140" bestFit="1" customWidth="1"/>
    <col min="4612" max="4612" width="13" style="140" bestFit="1" customWidth="1"/>
    <col min="4613" max="4613" width="14.59765625" style="140" bestFit="1" customWidth="1"/>
    <col min="4614" max="4614" width="10.296875" style="140" customWidth="1"/>
    <col min="4615" max="4863" width="9.09765625" style="140"/>
    <col min="4864" max="4864" width="4.09765625" style="140" bestFit="1" customWidth="1"/>
    <col min="4865" max="4865" width="28.59765625" style="140" customWidth="1"/>
    <col min="4866" max="4866" width="47.296875" style="140" bestFit="1" customWidth="1"/>
    <col min="4867" max="4867" width="14.59765625" style="140" bestFit="1" customWidth="1"/>
    <col min="4868" max="4868" width="13" style="140" bestFit="1" customWidth="1"/>
    <col min="4869" max="4869" width="14.59765625" style="140" bestFit="1" customWidth="1"/>
    <col min="4870" max="4870" width="10.296875" style="140" customWidth="1"/>
    <col min="4871" max="5119" width="9.09765625" style="140"/>
    <col min="5120" max="5120" width="4.09765625" style="140" bestFit="1" customWidth="1"/>
    <col min="5121" max="5121" width="28.59765625" style="140" customWidth="1"/>
    <col min="5122" max="5122" width="47.296875" style="140" bestFit="1" customWidth="1"/>
    <col min="5123" max="5123" width="14.59765625" style="140" bestFit="1" customWidth="1"/>
    <col min="5124" max="5124" width="13" style="140" bestFit="1" customWidth="1"/>
    <col min="5125" max="5125" width="14.59765625" style="140" bestFit="1" customWidth="1"/>
    <col min="5126" max="5126" width="10.296875" style="140" customWidth="1"/>
    <col min="5127" max="5375" width="9.09765625" style="140"/>
    <col min="5376" max="5376" width="4.09765625" style="140" bestFit="1" customWidth="1"/>
    <col min="5377" max="5377" width="28.59765625" style="140" customWidth="1"/>
    <col min="5378" max="5378" width="47.296875" style="140" bestFit="1" customWidth="1"/>
    <col min="5379" max="5379" width="14.59765625" style="140" bestFit="1" customWidth="1"/>
    <col min="5380" max="5380" width="13" style="140" bestFit="1" customWidth="1"/>
    <col min="5381" max="5381" width="14.59765625" style="140" bestFit="1" customWidth="1"/>
    <col min="5382" max="5382" width="10.296875" style="140" customWidth="1"/>
    <col min="5383" max="5631" width="9.09765625" style="140"/>
    <col min="5632" max="5632" width="4.09765625" style="140" bestFit="1" customWidth="1"/>
    <col min="5633" max="5633" width="28.59765625" style="140" customWidth="1"/>
    <col min="5634" max="5634" width="47.296875" style="140" bestFit="1" customWidth="1"/>
    <col min="5635" max="5635" width="14.59765625" style="140" bestFit="1" customWidth="1"/>
    <col min="5636" max="5636" width="13" style="140" bestFit="1" customWidth="1"/>
    <col min="5637" max="5637" width="14.59765625" style="140" bestFit="1" customWidth="1"/>
    <col min="5638" max="5638" width="10.296875" style="140" customWidth="1"/>
    <col min="5639" max="5887" width="9.09765625" style="140"/>
    <col min="5888" max="5888" width="4.09765625" style="140" bestFit="1" customWidth="1"/>
    <col min="5889" max="5889" width="28.59765625" style="140" customWidth="1"/>
    <col min="5890" max="5890" width="47.296875" style="140" bestFit="1" customWidth="1"/>
    <col min="5891" max="5891" width="14.59765625" style="140" bestFit="1" customWidth="1"/>
    <col min="5892" max="5892" width="13" style="140" bestFit="1" customWidth="1"/>
    <col min="5893" max="5893" width="14.59765625" style="140" bestFit="1" customWidth="1"/>
    <col min="5894" max="5894" width="10.296875" style="140" customWidth="1"/>
    <col min="5895" max="6143" width="9.09765625" style="140"/>
    <col min="6144" max="6144" width="4.09765625" style="140" bestFit="1" customWidth="1"/>
    <col min="6145" max="6145" width="28.59765625" style="140" customWidth="1"/>
    <col min="6146" max="6146" width="47.296875" style="140" bestFit="1" customWidth="1"/>
    <col min="6147" max="6147" width="14.59765625" style="140" bestFit="1" customWidth="1"/>
    <col min="6148" max="6148" width="13" style="140" bestFit="1" customWidth="1"/>
    <col min="6149" max="6149" width="14.59765625" style="140" bestFit="1" customWidth="1"/>
    <col min="6150" max="6150" width="10.296875" style="140" customWidth="1"/>
    <col min="6151" max="6399" width="9.09765625" style="140"/>
    <col min="6400" max="6400" width="4.09765625" style="140" bestFit="1" customWidth="1"/>
    <col min="6401" max="6401" width="28.59765625" style="140" customWidth="1"/>
    <col min="6402" max="6402" width="47.296875" style="140" bestFit="1" customWidth="1"/>
    <col min="6403" max="6403" width="14.59765625" style="140" bestFit="1" customWidth="1"/>
    <col min="6404" max="6404" width="13" style="140" bestFit="1" customWidth="1"/>
    <col min="6405" max="6405" width="14.59765625" style="140" bestFit="1" customWidth="1"/>
    <col min="6406" max="6406" width="10.296875" style="140" customWidth="1"/>
    <col min="6407" max="6655" width="9.09765625" style="140"/>
    <col min="6656" max="6656" width="4.09765625" style="140" bestFit="1" customWidth="1"/>
    <col min="6657" max="6657" width="28.59765625" style="140" customWidth="1"/>
    <col min="6658" max="6658" width="47.296875" style="140" bestFit="1" customWidth="1"/>
    <col min="6659" max="6659" width="14.59765625" style="140" bestFit="1" customWidth="1"/>
    <col min="6660" max="6660" width="13" style="140" bestFit="1" customWidth="1"/>
    <col min="6661" max="6661" width="14.59765625" style="140" bestFit="1" customWidth="1"/>
    <col min="6662" max="6662" width="10.296875" style="140" customWidth="1"/>
    <col min="6663" max="6911" width="9.09765625" style="140"/>
    <col min="6912" max="6912" width="4.09765625" style="140" bestFit="1" customWidth="1"/>
    <col min="6913" max="6913" width="28.59765625" style="140" customWidth="1"/>
    <col min="6914" max="6914" width="47.296875" style="140" bestFit="1" customWidth="1"/>
    <col min="6915" max="6915" width="14.59765625" style="140" bestFit="1" customWidth="1"/>
    <col min="6916" max="6916" width="13" style="140" bestFit="1" customWidth="1"/>
    <col min="6917" max="6917" width="14.59765625" style="140" bestFit="1" customWidth="1"/>
    <col min="6918" max="6918" width="10.296875" style="140" customWidth="1"/>
    <col min="6919" max="7167" width="9.09765625" style="140"/>
    <col min="7168" max="7168" width="4.09765625" style="140" bestFit="1" customWidth="1"/>
    <col min="7169" max="7169" width="28.59765625" style="140" customWidth="1"/>
    <col min="7170" max="7170" width="47.296875" style="140" bestFit="1" customWidth="1"/>
    <col min="7171" max="7171" width="14.59765625" style="140" bestFit="1" customWidth="1"/>
    <col min="7172" max="7172" width="13" style="140" bestFit="1" customWidth="1"/>
    <col min="7173" max="7173" width="14.59765625" style="140" bestFit="1" customWidth="1"/>
    <col min="7174" max="7174" width="10.296875" style="140" customWidth="1"/>
    <col min="7175" max="7423" width="9.09765625" style="140"/>
    <col min="7424" max="7424" width="4.09765625" style="140" bestFit="1" customWidth="1"/>
    <col min="7425" max="7425" width="28.59765625" style="140" customWidth="1"/>
    <col min="7426" max="7426" width="47.296875" style="140" bestFit="1" customWidth="1"/>
    <col min="7427" max="7427" width="14.59765625" style="140" bestFit="1" customWidth="1"/>
    <col min="7428" max="7428" width="13" style="140" bestFit="1" customWidth="1"/>
    <col min="7429" max="7429" width="14.59765625" style="140" bestFit="1" customWidth="1"/>
    <col min="7430" max="7430" width="10.296875" style="140" customWidth="1"/>
    <col min="7431" max="7679" width="9.09765625" style="140"/>
    <col min="7680" max="7680" width="4.09765625" style="140" bestFit="1" customWidth="1"/>
    <col min="7681" max="7681" width="28.59765625" style="140" customWidth="1"/>
    <col min="7682" max="7682" width="47.296875" style="140" bestFit="1" customWidth="1"/>
    <col min="7683" max="7683" width="14.59765625" style="140" bestFit="1" customWidth="1"/>
    <col min="7684" max="7684" width="13" style="140" bestFit="1" customWidth="1"/>
    <col min="7685" max="7685" width="14.59765625" style="140" bestFit="1" customWidth="1"/>
    <col min="7686" max="7686" width="10.296875" style="140" customWidth="1"/>
    <col min="7687" max="7935" width="9.09765625" style="140"/>
    <col min="7936" max="7936" width="4.09765625" style="140" bestFit="1" customWidth="1"/>
    <col min="7937" max="7937" width="28.59765625" style="140" customWidth="1"/>
    <col min="7938" max="7938" width="47.296875" style="140" bestFit="1" customWidth="1"/>
    <col min="7939" max="7939" width="14.59765625" style="140" bestFit="1" customWidth="1"/>
    <col min="7940" max="7940" width="13" style="140" bestFit="1" customWidth="1"/>
    <col min="7941" max="7941" width="14.59765625" style="140" bestFit="1" customWidth="1"/>
    <col min="7942" max="7942" width="10.296875" style="140" customWidth="1"/>
    <col min="7943" max="8191" width="9.09765625" style="140"/>
    <col min="8192" max="8192" width="4.09765625" style="140" bestFit="1" customWidth="1"/>
    <col min="8193" max="8193" width="28.59765625" style="140" customWidth="1"/>
    <col min="8194" max="8194" width="47.296875" style="140" bestFit="1" customWidth="1"/>
    <col min="8195" max="8195" width="14.59765625" style="140" bestFit="1" customWidth="1"/>
    <col min="8196" max="8196" width="13" style="140" bestFit="1" customWidth="1"/>
    <col min="8197" max="8197" width="14.59765625" style="140" bestFit="1" customWidth="1"/>
    <col min="8198" max="8198" width="10.296875" style="140" customWidth="1"/>
    <col min="8199" max="8447" width="9.09765625" style="140"/>
    <col min="8448" max="8448" width="4.09765625" style="140" bestFit="1" customWidth="1"/>
    <col min="8449" max="8449" width="28.59765625" style="140" customWidth="1"/>
    <col min="8450" max="8450" width="47.296875" style="140" bestFit="1" customWidth="1"/>
    <col min="8451" max="8451" width="14.59765625" style="140" bestFit="1" customWidth="1"/>
    <col min="8452" max="8452" width="13" style="140" bestFit="1" customWidth="1"/>
    <col min="8453" max="8453" width="14.59765625" style="140" bestFit="1" customWidth="1"/>
    <col min="8454" max="8454" width="10.296875" style="140" customWidth="1"/>
    <col min="8455" max="8703" width="9.09765625" style="140"/>
    <col min="8704" max="8704" width="4.09765625" style="140" bestFit="1" customWidth="1"/>
    <col min="8705" max="8705" width="28.59765625" style="140" customWidth="1"/>
    <col min="8706" max="8706" width="47.296875" style="140" bestFit="1" customWidth="1"/>
    <col min="8707" max="8707" width="14.59765625" style="140" bestFit="1" customWidth="1"/>
    <col min="8708" max="8708" width="13" style="140" bestFit="1" customWidth="1"/>
    <col min="8709" max="8709" width="14.59765625" style="140" bestFit="1" customWidth="1"/>
    <col min="8710" max="8710" width="10.296875" style="140" customWidth="1"/>
    <col min="8711" max="8959" width="9.09765625" style="140"/>
    <col min="8960" max="8960" width="4.09765625" style="140" bestFit="1" customWidth="1"/>
    <col min="8961" max="8961" width="28.59765625" style="140" customWidth="1"/>
    <col min="8962" max="8962" width="47.296875" style="140" bestFit="1" customWidth="1"/>
    <col min="8963" max="8963" width="14.59765625" style="140" bestFit="1" customWidth="1"/>
    <col min="8964" max="8964" width="13" style="140" bestFit="1" customWidth="1"/>
    <col min="8965" max="8965" width="14.59765625" style="140" bestFit="1" customWidth="1"/>
    <col min="8966" max="8966" width="10.296875" style="140" customWidth="1"/>
    <col min="8967" max="9215" width="9.09765625" style="140"/>
    <col min="9216" max="9216" width="4.09765625" style="140" bestFit="1" customWidth="1"/>
    <col min="9217" max="9217" width="28.59765625" style="140" customWidth="1"/>
    <col min="9218" max="9218" width="47.296875" style="140" bestFit="1" customWidth="1"/>
    <col min="9219" max="9219" width="14.59765625" style="140" bestFit="1" customWidth="1"/>
    <col min="9220" max="9220" width="13" style="140" bestFit="1" customWidth="1"/>
    <col min="9221" max="9221" width="14.59765625" style="140" bestFit="1" customWidth="1"/>
    <col min="9222" max="9222" width="10.296875" style="140" customWidth="1"/>
    <col min="9223" max="9471" width="9.09765625" style="140"/>
    <col min="9472" max="9472" width="4.09765625" style="140" bestFit="1" customWidth="1"/>
    <col min="9473" max="9473" width="28.59765625" style="140" customWidth="1"/>
    <col min="9474" max="9474" width="47.296875" style="140" bestFit="1" customWidth="1"/>
    <col min="9475" max="9475" width="14.59765625" style="140" bestFit="1" customWidth="1"/>
    <col min="9476" max="9476" width="13" style="140" bestFit="1" customWidth="1"/>
    <col min="9477" max="9477" width="14.59765625" style="140" bestFit="1" customWidth="1"/>
    <col min="9478" max="9478" width="10.296875" style="140" customWidth="1"/>
    <col min="9479" max="9727" width="9.09765625" style="140"/>
    <col min="9728" max="9728" width="4.09765625" style="140" bestFit="1" customWidth="1"/>
    <col min="9729" max="9729" width="28.59765625" style="140" customWidth="1"/>
    <col min="9730" max="9730" width="47.296875" style="140" bestFit="1" customWidth="1"/>
    <col min="9731" max="9731" width="14.59765625" style="140" bestFit="1" customWidth="1"/>
    <col min="9732" max="9732" width="13" style="140" bestFit="1" customWidth="1"/>
    <col min="9733" max="9733" width="14.59765625" style="140" bestFit="1" customWidth="1"/>
    <col min="9734" max="9734" width="10.296875" style="140" customWidth="1"/>
    <col min="9735" max="9983" width="9.09765625" style="140"/>
    <col min="9984" max="9984" width="4.09765625" style="140" bestFit="1" customWidth="1"/>
    <col min="9985" max="9985" width="28.59765625" style="140" customWidth="1"/>
    <col min="9986" max="9986" width="47.296875" style="140" bestFit="1" customWidth="1"/>
    <col min="9987" max="9987" width="14.59765625" style="140" bestFit="1" customWidth="1"/>
    <col min="9988" max="9988" width="13" style="140" bestFit="1" customWidth="1"/>
    <col min="9989" max="9989" width="14.59765625" style="140" bestFit="1" customWidth="1"/>
    <col min="9990" max="9990" width="10.296875" style="140" customWidth="1"/>
    <col min="9991" max="10239" width="9.09765625" style="140"/>
    <col min="10240" max="10240" width="4.09765625" style="140" bestFit="1" customWidth="1"/>
    <col min="10241" max="10241" width="28.59765625" style="140" customWidth="1"/>
    <col min="10242" max="10242" width="47.296875" style="140" bestFit="1" customWidth="1"/>
    <col min="10243" max="10243" width="14.59765625" style="140" bestFit="1" customWidth="1"/>
    <col min="10244" max="10244" width="13" style="140" bestFit="1" customWidth="1"/>
    <col min="10245" max="10245" width="14.59765625" style="140" bestFit="1" customWidth="1"/>
    <col min="10246" max="10246" width="10.296875" style="140" customWidth="1"/>
    <col min="10247" max="10495" width="9.09765625" style="140"/>
    <col min="10496" max="10496" width="4.09765625" style="140" bestFit="1" customWidth="1"/>
    <col min="10497" max="10497" width="28.59765625" style="140" customWidth="1"/>
    <col min="10498" max="10498" width="47.296875" style="140" bestFit="1" customWidth="1"/>
    <col min="10499" max="10499" width="14.59765625" style="140" bestFit="1" customWidth="1"/>
    <col min="10500" max="10500" width="13" style="140" bestFit="1" customWidth="1"/>
    <col min="10501" max="10501" width="14.59765625" style="140" bestFit="1" customWidth="1"/>
    <col min="10502" max="10502" width="10.296875" style="140" customWidth="1"/>
    <col min="10503" max="10751" width="9.09765625" style="140"/>
    <col min="10752" max="10752" width="4.09765625" style="140" bestFit="1" customWidth="1"/>
    <col min="10753" max="10753" width="28.59765625" style="140" customWidth="1"/>
    <col min="10754" max="10754" width="47.296875" style="140" bestFit="1" customWidth="1"/>
    <col min="10755" max="10755" width="14.59765625" style="140" bestFit="1" customWidth="1"/>
    <col min="10756" max="10756" width="13" style="140" bestFit="1" customWidth="1"/>
    <col min="10757" max="10757" width="14.59765625" style="140" bestFit="1" customWidth="1"/>
    <col min="10758" max="10758" width="10.296875" style="140" customWidth="1"/>
    <col min="10759" max="11007" width="9.09765625" style="140"/>
    <col min="11008" max="11008" width="4.09765625" style="140" bestFit="1" customWidth="1"/>
    <col min="11009" max="11009" width="28.59765625" style="140" customWidth="1"/>
    <col min="11010" max="11010" width="47.296875" style="140" bestFit="1" customWidth="1"/>
    <col min="11011" max="11011" width="14.59765625" style="140" bestFit="1" customWidth="1"/>
    <col min="11012" max="11012" width="13" style="140" bestFit="1" customWidth="1"/>
    <col min="11013" max="11013" width="14.59765625" style="140" bestFit="1" customWidth="1"/>
    <col min="11014" max="11014" width="10.296875" style="140" customWidth="1"/>
    <col min="11015" max="11263" width="9.09765625" style="140"/>
    <col min="11264" max="11264" width="4.09765625" style="140" bestFit="1" customWidth="1"/>
    <col min="11265" max="11265" width="28.59765625" style="140" customWidth="1"/>
    <col min="11266" max="11266" width="47.296875" style="140" bestFit="1" customWidth="1"/>
    <col min="11267" max="11267" width="14.59765625" style="140" bestFit="1" customWidth="1"/>
    <col min="11268" max="11268" width="13" style="140" bestFit="1" customWidth="1"/>
    <col min="11269" max="11269" width="14.59765625" style="140" bestFit="1" customWidth="1"/>
    <col min="11270" max="11270" width="10.296875" style="140" customWidth="1"/>
    <col min="11271" max="11519" width="9.09765625" style="140"/>
    <col min="11520" max="11520" width="4.09765625" style="140" bestFit="1" customWidth="1"/>
    <col min="11521" max="11521" width="28.59765625" style="140" customWidth="1"/>
    <col min="11522" max="11522" width="47.296875" style="140" bestFit="1" customWidth="1"/>
    <col min="11523" max="11523" width="14.59765625" style="140" bestFit="1" customWidth="1"/>
    <col min="11524" max="11524" width="13" style="140" bestFit="1" customWidth="1"/>
    <col min="11525" max="11525" width="14.59765625" style="140" bestFit="1" customWidth="1"/>
    <col min="11526" max="11526" width="10.296875" style="140" customWidth="1"/>
    <col min="11527" max="11775" width="9.09765625" style="140"/>
    <col min="11776" max="11776" width="4.09765625" style="140" bestFit="1" customWidth="1"/>
    <col min="11777" max="11777" width="28.59765625" style="140" customWidth="1"/>
    <col min="11778" max="11778" width="47.296875" style="140" bestFit="1" customWidth="1"/>
    <col min="11779" max="11779" width="14.59765625" style="140" bestFit="1" customWidth="1"/>
    <col min="11780" max="11780" width="13" style="140" bestFit="1" customWidth="1"/>
    <col min="11781" max="11781" width="14.59765625" style="140" bestFit="1" customWidth="1"/>
    <col min="11782" max="11782" width="10.296875" style="140" customWidth="1"/>
    <col min="11783" max="12031" width="9.09765625" style="140"/>
    <col min="12032" max="12032" width="4.09765625" style="140" bestFit="1" customWidth="1"/>
    <col min="12033" max="12033" width="28.59765625" style="140" customWidth="1"/>
    <col min="12034" max="12034" width="47.296875" style="140" bestFit="1" customWidth="1"/>
    <col min="12035" max="12035" width="14.59765625" style="140" bestFit="1" customWidth="1"/>
    <col min="12036" max="12036" width="13" style="140" bestFit="1" customWidth="1"/>
    <col min="12037" max="12037" width="14.59765625" style="140" bestFit="1" customWidth="1"/>
    <col min="12038" max="12038" width="10.296875" style="140" customWidth="1"/>
    <col min="12039" max="12287" width="9.09765625" style="140"/>
    <col min="12288" max="12288" width="4.09765625" style="140" bestFit="1" customWidth="1"/>
    <col min="12289" max="12289" width="28.59765625" style="140" customWidth="1"/>
    <col min="12290" max="12290" width="47.296875" style="140" bestFit="1" customWidth="1"/>
    <col min="12291" max="12291" width="14.59765625" style="140" bestFit="1" customWidth="1"/>
    <col min="12292" max="12292" width="13" style="140" bestFit="1" customWidth="1"/>
    <col min="12293" max="12293" width="14.59765625" style="140" bestFit="1" customWidth="1"/>
    <col min="12294" max="12294" width="10.296875" style="140" customWidth="1"/>
    <col min="12295" max="12543" width="9.09765625" style="140"/>
    <col min="12544" max="12544" width="4.09765625" style="140" bestFit="1" customWidth="1"/>
    <col min="12545" max="12545" width="28.59765625" style="140" customWidth="1"/>
    <col min="12546" max="12546" width="47.296875" style="140" bestFit="1" customWidth="1"/>
    <col min="12547" max="12547" width="14.59765625" style="140" bestFit="1" customWidth="1"/>
    <col min="12548" max="12548" width="13" style="140" bestFit="1" customWidth="1"/>
    <col min="12549" max="12549" width="14.59765625" style="140" bestFit="1" customWidth="1"/>
    <col min="12550" max="12550" width="10.296875" style="140" customWidth="1"/>
    <col min="12551" max="12799" width="9.09765625" style="140"/>
    <col min="12800" max="12800" width="4.09765625" style="140" bestFit="1" customWidth="1"/>
    <col min="12801" max="12801" width="28.59765625" style="140" customWidth="1"/>
    <col min="12802" max="12802" width="47.296875" style="140" bestFit="1" customWidth="1"/>
    <col min="12803" max="12803" width="14.59765625" style="140" bestFit="1" customWidth="1"/>
    <col min="12804" max="12804" width="13" style="140" bestFit="1" customWidth="1"/>
    <col min="12805" max="12805" width="14.59765625" style="140" bestFit="1" customWidth="1"/>
    <col min="12806" max="12806" width="10.296875" style="140" customWidth="1"/>
    <col min="12807" max="13055" width="9.09765625" style="140"/>
    <col min="13056" max="13056" width="4.09765625" style="140" bestFit="1" customWidth="1"/>
    <col min="13057" max="13057" width="28.59765625" style="140" customWidth="1"/>
    <col min="13058" max="13058" width="47.296875" style="140" bestFit="1" customWidth="1"/>
    <col min="13059" max="13059" width="14.59765625" style="140" bestFit="1" customWidth="1"/>
    <col min="13060" max="13060" width="13" style="140" bestFit="1" customWidth="1"/>
    <col min="13061" max="13061" width="14.59765625" style="140" bestFit="1" customWidth="1"/>
    <col min="13062" max="13062" width="10.296875" style="140" customWidth="1"/>
    <col min="13063" max="13311" width="9.09765625" style="140"/>
    <col min="13312" max="13312" width="4.09765625" style="140" bestFit="1" customWidth="1"/>
    <col min="13313" max="13313" width="28.59765625" style="140" customWidth="1"/>
    <col min="13314" max="13314" width="47.296875" style="140" bestFit="1" customWidth="1"/>
    <col min="13315" max="13315" width="14.59765625" style="140" bestFit="1" customWidth="1"/>
    <col min="13316" max="13316" width="13" style="140" bestFit="1" customWidth="1"/>
    <col min="13317" max="13317" width="14.59765625" style="140" bestFit="1" customWidth="1"/>
    <col min="13318" max="13318" width="10.296875" style="140" customWidth="1"/>
    <col min="13319" max="13567" width="9.09765625" style="140"/>
    <col min="13568" max="13568" width="4.09765625" style="140" bestFit="1" customWidth="1"/>
    <col min="13569" max="13569" width="28.59765625" style="140" customWidth="1"/>
    <col min="13570" max="13570" width="47.296875" style="140" bestFit="1" customWidth="1"/>
    <col min="13571" max="13571" width="14.59765625" style="140" bestFit="1" customWidth="1"/>
    <col min="13572" max="13572" width="13" style="140" bestFit="1" customWidth="1"/>
    <col min="13573" max="13573" width="14.59765625" style="140" bestFit="1" customWidth="1"/>
    <col min="13574" max="13574" width="10.296875" style="140" customWidth="1"/>
    <col min="13575" max="13823" width="9.09765625" style="140"/>
    <col min="13824" max="13824" width="4.09765625" style="140" bestFit="1" customWidth="1"/>
    <col min="13825" max="13825" width="28.59765625" style="140" customWidth="1"/>
    <col min="13826" max="13826" width="47.296875" style="140" bestFit="1" customWidth="1"/>
    <col min="13827" max="13827" width="14.59765625" style="140" bestFit="1" customWidth="1"/>
    <col min="13828" max="13828" width="13" style="140" bestFit="1" customWidth="1"/>
    <col min="13829" max="13829" width="14.59765625" style="140" bestFit="1" customWidth="1"/>
    <col min="13830" max="13830" width="10.296875" style="140" customWidth="1"/>
    <col min="13831" max="14079" width="9.09765625" style="140"/>
    <col min="14080" max="14080" width="4.09765625" style="140" bestFit="1" customWidth="1"/>
    <col min="14081" max="14081" width="28.59765625" style="140" customWidth="1"/>
    <col min="14082" max="14082" width="47.296875" style="140" bestFit="1" customWidth="1"/>
    <col min="14083" max="14083" width="14.59765625" style="140" bestFit="1" customWidth="1"/>
    <col min="14084" max="14084" width="13" style="140" bestFit="1" customWidth="1"/>
    <col min="14085" max="14085" width="14.59765625" style="140" bestFit="1" customWidth="1"/>
    <col min="14086" max="14086" width="10.296875" style="140" customWidth="1"/>
    <col min="14087" max="14335" width="9.09765625" style="140"/>
    <col min="14336" max="14336" width="4.09765625" style="140" bestFit="1" customWidth="1"/>
    <col min="14337" max="14337" width="28.59765625" style="140" customWidth="1"/>
    <col min="14338" max="14338" width="47.296875" style="140" bestFit="1" customWidth="1"/>
    <col min="14339" max="14339" width="14.59765625" style="140" bestFit="1" customWidth="1"/>
    <col min="14340" max="14340" width="13" style="140" bestFit="1" customWidth="1"/>
    <col min="14341" max="14341" width="14.59765625" style="140" bestFit="1" customWidth="1"/>
    <col min="14342" max="14342" width="10.296875" style="140" customWidth="1"/>
    <col min="14343" max="14591" width="9.09765625" style="140"/>
    <col min="14592" max="14592" width="4.09765625" style="140" bestFit="1" customWidth="1"/>
    <col min="14593" max="14593" width="28.59765625" style="140" customWidth="1"/>
    <col min="14594" max="14594" width="47.296875" style="140" bestFit="1" customWidth="1"/>
    <col min="14595" max="14595" width="14.59765625" style="140" bestFit="1" customWidth="1"/>
    <col min="14596" max="14596" width="13" style="140" bestFit="1" customWidth="1"/>
    <col min="14597" max="14597" width="14.59765625" style="140" bestFit="1" customWidth="1"/>
    <col min="14598" max="14598" width="10.296875" style="140" customWidth="1"/>
    <col min="14599" max="14847" width="9.09765625" style="140"/>
    <col min="14848" max="14848" width="4.09765625" style="140" bestFit="1" customWidth="1"/>
    <col min="14849" max="14849" width="28.59765625" style="140" customWidth="1"/>
    <col min="14850" max="14850" width="47.296875" style="140" bestFit="1" customWidth="1"/>
    <col min="14851" max="14851" width="14.59765625" style="140" bestFit="1" customWidth="1"/>
    <col min="14852" max="14852" width="13" style="140" bestFit="1" customWidth="1"/>
    <col min="14853" max="14853" width="14.59765625" style="140" bestFit="1" customWidth="1"/>
    <col min="14854" max="14854" width="10.296875" style="140" customWidth="1"/>
    <col min="14855" max="15103" width="9.09765625" style="140"/>
    <col min="15104" max="15104" width="4.09765625" style="140" bestFit="1" customWidth="1"/>
    <col min="15105" max="15105" width="28.59765625" style="140" customWidth="1"/>
    <col min="15106" max="15106" width="47.296875" style="140" bestFit="1" customWidth="1"/>
    <col min="15107" max="15107" width="14.59765625" style="140" bestFit="1" customWidth="1"/>
    <col min="15108" max="15108" width="13" style="140" bestFit="1" customWidth="1"/>
    <col min="15109" max="15109" width="14.59765625" style="140" bestFit="1" customWidth="1"/>
    <col min="15110" max="15110" width="10.296875" style="140" customWidth="1"/>
    <col min="15111" max="15359" width="9.09765625" style="140"/>
    <col min="15360" max="15360" width="4.09765625" style="140" bestFit="1" customWidth="1"/>
    <col min="15361" max="15361" width="28.59765625" style="140" customWidth="1"/>
    <col min="15362" max="15362" width="47.296875" style="140" bestFit="1" customWidth="1"/>
    <col min="15363" max="15363" width="14.59765625" style="140" bestFit="1" customWidth="1"/>
    <col min="15364" max="15364" width="13" style="140" bestFit="1" customWidth="1"/>
    <col min="15365" max="15365" width="14.59765625" style="140" bestFit="1" customWidth="1"/>
    <col min="15366" max="15366" width="10.296875" style="140" customWidth="1"/>
    <col min="15367" max="15615" width="9.09765625" style="140"/>
    <col min="15616" max="15616" width="4.09765625" style="140" bestFit="1" customWidth="1"/>
    <col min="15617" max="15617" width="28.59765625" style="140" customWidth="1"/>
    <col min="15618" max="15618" width="47.296875" style="140" bestFit="1" customWidth="1"/>
    <col min="15619" max="15619" width="14.59765625" style="140" bestFit="1" customWidth="1"/>
    <col min="15620" max="15620" width="13" style="140" bestFit="1" customWidth="1"/>
    <col min="15621" max="15621" width="14.59765625" style="140" bestFit="1" customWidth="1"/>
    <col min="15622" max="15622" width="10.296875" style="140" customWidth="1"/>
    <col min="15623" max="15871" width="9.09765625" style="140"/>
    <col min="15872" max="15872" width="4.09765625" style="140" bestFit="1" customWidth="1"/>
    <col min="15873" max="15873" width="28.59765625" style="140" customWidth="1"/>
    <col min="15874" max="15874" width="47.296875" style="140" bestFit="1" customWidth="1"/>
    <col min="15875" max="15875" width="14.59765625" style="140" bestFit="1" customWidth="1"/>
    <col min="15876" max="15876" width="13" style="140" bestFit="1" customWidth="1"/>
    <col min="15877" max="15877" width="14.59765625" style="140" bestFit="1" customWidth="1"/>
    <col min="15878" max="15878" width="10.296875" style="140" customWidth="1"/>
    <col min="15879" max="16127" width="9.09765625" style="140"/>
    <col min="16128" max="16128" width="4.09765625" style="140" bestFit="1" customWidth="1"/>
    <col min="16129" max="16129" width="28.59765625" style="140" customWidth="1"/>
    <col min="16130" max="16130" width="47.296875" style="140" bestFit="1" customWidth="1"/>
    <col min="16131" max="16131" width="14.59765625" style="140" bestFit="1" customWidth="1"/>
    <col min="16132" max="16132" width="13" style="140" bestFit="1" customWidth="1"/>
    <col min="16133" max="16133" width="14.59765625" style="140" bestFit="1" customWidth="1"/>
    <col min="16134" max="16134" width="10.296875" style="140" customWidth="1"/>
    <col min="16135" max="16384" width="9.09765625" style="140"/>
  </cols>
  <sheetData>
    <row r="1" spans="1:7" x14ac:dyDescent="0.3">
      <c r="A1" s="180" t="s">
        <v>0</v>
      </c>
      <c r="B1" s="180"/>
      <c r="C1" s="180"/>
      <c r="D1" s="180"/>
      <c r="E1" s="180"/>
      <c r="F1" s="180"/>
      <c r="G1" s="139"/>
    </row>
    <row r="2" spans="1:7" x14ac:dyDescent="0.3">
      <c r="B2" s="141">
        <v>43132</v>
      </c>
      <c r="C2" s="142"/>
      <c r="D2" s="142"/>
      <c r="E2" s="142"/>
      <c r="F2" s="143"/>
      <c r="G2" s="139"/>
    </row>
    <row r="3" spans="1:7" x14ac:dyDescent="0.3">
      <c r="B3" s="141"/>
      <c r="C3" s="142"/>
      <c r="D3" s="142"/>
      <c r="E3" s="142"/>
      <c r="F3" s="143"/>
      <c r="G3" s="139"/>
    </row>
    <row r="4" spans="1:7" ht="20.45" customHeight="1" x14ac:dyDescent="0.3">
      <c r="A4" s="144"/>
      <c r="C4" s="145" t="s">
        <v>2</v>
      </c>
      <c r="D4" s="145" t="s">
        <v>3</v>
      </c>
      <c r="E4" s="145" t="s">
        <v>4</v>
      </c>
      <c r="F4" s="146" t="s">
        <v>5</v>
      </c>
      <c r="G4" s="139"/>
    </row>
    <row r="5" spans="1:7" x14ac:dyDescent="0.3">
      <c r="A5" s="144" t="s">
        <v>736</v>
      </c>
      <c r="C5" s="147"/>
      <c r="D5" s="147"/>
      <c r="E5" s="147"/>
      <c r="F5" s="143"/>
      <c r="G5" s="139"/>
    </row>
    <row r="6" spans="1:7" x14ac:dyDescent="0.3">
      <c r="A6" s="148" t="s">
        <v>355</v>
      </c>
      <c r="B6" s="140" t="s">
        <v>737</v>
      </c>
      <c r="C6" s="147">
        <v>87.5</v>
      </c>
      <c r="D6" s="147">
        <v>17.5</v>
      </c>
      <c r="E6" s="147">
        <v>105</v>
      </c>
      <c r="F6" s="143">
        <v>108733</v>
      </c>
      <c r="G6" s="139"/>
    </row>
    <row r="7" spans="1:7" x14ac:dyDescent="0.3">
      <c r="A7" s="148" t="s">
        <v>738</v>
      </c>
      <c r="C7" s="147"/>
      <c r="D7" s="147"/>
      <c r="E7" s="147"/>
      <c r="F7" s="143"/>
      <c r="G7" s="139"/>
    </row>
    <row r="8" spans="1:7" x14ac:dyDescent="0.3">
      <c r="C8" s="149">
        <f>SUM(C6:C7)</f>
        <v>87.5</v>
      </c>
      <c r="D8" s="149">
        <f>SUM(D6:D7)</f>
        <v>17.5</v>
      </c>
      <c r="E8" s="149">
        <f>SUM(E6:E7)</f>
        <v>105</v>
      </c>
      <c r="F8" s="143"/>
      <c r="G8" s="139"/>
    </row>
    <row r="9" spans="1:7" x14ac:dyDescent="0.3">
      <c r="C9" s="147"/>
      <c r="D9" s="147"/>
      <c r="E9" s="147"/>
      <c r="F9" s="143"/>
      <c r="G9" s="150"/>
    </row>
    <row r="10" spans="1:7" x14ac:dyDescent="0.3">
      <c r="C10" s="147"/>
      <c r="D10" s="147"/>
      <c r="E10" s="147"/>
      <c r="F10" s="143"/>
      <c r="G10" s="150"/>
    </row>
    <row r="11" spans="1:7" x14ac:dyDescent="0.3">
      <c r="A11" s="144" t="s">
        <v>739</v>
      </c>
      <c r="C11" s="147"/>
      <c r="D11" s="147"/>
      <c r="E11" s="147"/>
      <c r="F11" s="143"/>
      <c r="G11" s="150"/>
    </row>
    <row r="12" spans="1:7" x14ac:dyDescent="0.3">
      <c r="A12" s="148" t="s">
        <v>740</v>
      </c>
      <c r="B12" s="140" t="s">
        <v>447</v>
      </c>
      <c r="C12" s="147">
        <v>13</v>
      </c>
      <c r="D12" s="147"/>
      <c r="E12" s="147">
        <v>13</v>
      </c>
      <c r="F12" s="143">
        <v>108735</v>
      </c>
      <c r="G12" s="150"/>
    </row>
    <row r="13" spans="1:7" x14ac:dyDescent="0.3">
      <c r="A13" s="148"/>
      <c r="B13" s="151"/>
      <c r="C13" s="149">
        <f>SUM(C12:C12)</f>
        <v>13</v>
      </c>
      <c r="D13" s="149"/>
      <c r="E13" s="149">
        <f>C13+D13</f>
        <v>13</v>
      </c>
      <c r="F13" s="143"/>
      <c r="G13" s="150"/>
    </row>
    <row r="14" spans="1:7" x14ac:dyDescent="0.3">
      <c r="A14" s="148"/>
      <c r="B14" s="151"/>
      <c r="C14" s="147"/>
      <c r="D14" s="147"/>
      <c r="E14" s="147"/>
      <c r="F14" s="143"/>
      <c r="G14" s="150"/>
    </row>
    <row r="15" spans="1:7" x14ac:dyDescent="0.3">
      <c r="A15" s="144" t="s">
        <v>741</v>
      </c>
      <c r="B15" s="148"/>
      <c r="C15" s="152"/>
      <c r="D15" s="152"/>
      <c r="E15" s="152"/>
      <c r="F15" s="143"/>
      <c r="G15" s="150"/>
    </row>
    <row r="16" spans="1:7" x14ac:dyDescent="0.3">
      <c r="A16" s="148" t="s">
        <v>302</v>
      </c>
      <c r="B16" s="148" t="s">
        <v>742</v>
      </c>
      <c r="C16" s="153">
        <v>410</v>
      </c>
      <c r="D16" s="153">
        <v>82</v>
      </c>
      <c r="E16" s="152">
        <v>492</v>
      </c>
      <c r="F16" s="143">
        <v>108734</v>
      </c>
      <c r="G16" s="150"/>
    </row>
    <row r="17" spans="1:7" x14ac:dyDescent="0.3">
      <c r="A17" s="148"/>
      <c r="B17" s="148"/>
      <c r="C17" s="153"/>
      <c r="D17" s="153"/>
      <c r="E17" s="152"/>
      <c r="F17" s="143"/>
      <c r="G17" s="139"/>
    </row>
    <row r="18" spans="1:7" x14ac:dyDescent="0.3">
      <c r="C18" s="149">
        <f>SUM(C16:C17)</f>
        <v>410</v>
      </c>
      <c r="D18" s="149">
        <f>SUM(D16:D17)</f>
        <v>82</v>
      </c>
      <c r="E18" s="149">
        <f>SUM(E16:E17)</f>
        <v>492</v>
      </c>
      <c r="F18" s="143"/>
      <c r="G18" s="139"/>
    </row>
    <row r="19" spans="1:7" x14ac:dyDescent="0.3">
      <c r="C19" s="147"/>
      <c r="D19" s="147"/>
      <c r="E19" s="147"/>
      <c r="F19" s="143"/>
      <c r="G19" s="139"/>
    </row>
    <row r="20" spans="1:7" x14ac:dyDescent="0.3">
      <c r="C20" s="147"/>
      <c r="D20" s="147"/>
      <c r="E20" s="147"/>
      <c r="F20" s="143"/>
      <c r="G20" s="139"/>
    </row>
    <row r="21" spans="1:7" x14ac:dyDescent="0.3">
      <c r="B21" s="154" t="s">
        <v>101</v>
      </c>
      <c r="C21" s="149">
        <f>C25+C8+E25+C9+C13+C18</f>
        <v>510.5</v>
      </c>
      <c r="D21" s="149">
        <f>D8+D13+D18</f>
        <v>99.5</v>
      </c>
      <c r="E21" s="149">
        <f>E8+E13+E18</f>
        <v>610</v>
      </c>
      <c r="F21" s="143"/>
      <c r="G21" s="139"/>
    </row>
    <row r="22" spans="1:7" x14ac:dyDescent="0.3">
      <c r="B22" s="155"/>
      <c r="C22" s="147"/>
      <c r="D22" s="147"/>
      <c r="E22" s="147"/>
      <c r="F22" s="143"/>
      <c r="G22" s="139"/>
    </row>
    <row r="23" spans="1:7" x14ac:dyDescent="0.3">
      <c r="B23" s="156"/>
      <c r="C23" s="147"/>
      <c r="D23" s="147"/>
      <c r="E23" s="157"/>
      <c r="F23" s="143"/>
      <c r="G23" s="139"/>
    </row>
    <row r="24" spans="1:7" x14ac:dyDescent="0.3">
      <c r="B24" s="155"/>
      <c r="C24" s="147"/>
      <c r="D24" s="147"/>
      <c r="E24" s="147"/>
      <c r="F24" s="143"/>
      <c r="G24" s="139"/>
    </row>
    <row r="25" spans="1:7" x14ac:dyDescent="0.3">
      <c r="A25" s="156"/>
      <c r="B25" s="156"/>
      <c r="C25" s="158"/>
      <c r="D25" s="142"/>
      <c r="E25" s="142"/>
      <c r="F25" s="143"/>
      <c r="G25" s="139"/>
    </row>
    <row r="26" spans="1:7" x14ac:dyDescent="0.3">
      <c r="A26" s="148"/>
      <c r="C26" s="158"/>
      <c r="D26" s="142"/>
      <c r="E26" s="142"/>
      <c r="F26" s="143"/>
      <c r="G26" s="139"/>
    </row>
    <row r="27" spans="1:7" s="160" customFormat="1" x14ac:dyDescent="0.3">
      <c r="A27" s="159"/>
      <c r="B27" s="140"/>
      <c r="C27" s="158"/>
      <c r="D27" s="142"/>
      <c r="E27" s="142"/>
      <c r="F27" s="143"/>
      <c r="G27" s="150"/>
    </row>
    <row r="28" spans="1:7" x14ac:dyDescent="0.3">
      <c r="A28" s="161"/>
      <c r="B28" s="162"/>
      <c r="C28" s="158"/>
      <c r="D28" s="142"/>
      <c r="E28" s="142"/>
      <c r="F28" s="143"/>
      <c r="G28" s="139"/>
    </row>
    <row r="29" spans="1:7" x14ac:dyDescent="0.3">
      <c r="A29" s="161"/>
      <c r="B29" s="162"/>
      <c r="C29" s="158"/>
      <c r="D29" s="142"/>
      <c r="E29" s="142"/>
      <c r="F29" s="143"/>
      <c r="G29" s="139"/>
    </row>
    <row r="30" spans="1:7" x14ac:dyDescent="0.3">
      <c r="A30" s="161"/>
      <c r="B30" s="162"/>
      <c r="C30" s="142"/>
      <c r="D30" s="142"/>
      <c r="E30" s="142"/>
      <c r="F30" s="143"/>
      <c r="G30" s="139"/>
    </row>
    <row r="31" spans="1:7" x14ac:dyDescent="0.3">
      <c r="A31" s="161"/>
      <c r="B31" s="162"/>
      <c r="C31" s="142"/>
      <c r="D31" s="142"/>
      <c r="E31" s="142"/>
      <c r="F31" s="140"/>
      <c r="G31" s="139"/>
    </row>
    <row r="32" spans="1:7" x14ac:dyDescent="0.3">
      <c r="A32" s="163"/>
      <c r="C32" s="142"/>
      <c r="D32" s="142"/>
      <c r="E32" s="142"/>
      <c r="F32" s="143"/>
      <c r="G32" s="139"/>
    </row>
    <row r="33" spans="3:7" x14ac:dyDescent="0.3">
      <c r="C33" s="142"/>
      <c r="D33" s="142"/>
      <c r="E33" s="142"/>
      <c r="F33" s="143"/>
      <c r="G33" s="139"/>
    </row>
    <row r="34" spans="3:7" x14ac:dyDescent="0.3">
      <c r="C34" s="142"/>
      <c r="D34" s="142"/>
      <c r="E34" s="142"/>
      <c r="F34" s="143"/>
      <c r="G34" s="139"/>
    </row>
    <row r="35" spans="3:7" x14ac:dyDescent="0.3">
      <c r="C35" s="142"/>
      <c r="D35" s="142"/>
      <c r="E35" s="142"/>
      <c r="F35" s="143"/>
      <c r="G35" s="150"/>
    </row>
    <row r="36" spans="3:7" x14ac:dyDescent="0.3">
      <c r="C36" s="142"/>
      <c r="D36" s="142"/>
      <c r="E36" s="142"/>
      <c r="F36" s="143"/>
      <c r="G36" s="150"/>
    </row>
    <row r="37" spans="3:7" x14ac:dyDescent="0.3">
      <c r="C37" s="142"/>
      <c r="D37" s="142"/>
      <c r="E37" s="142"/>
      <c r="F37" s="143"/>
      <c r="G37" s="150"/>
    </row>
    <row r="38" spans="3:7" x14ac:dyDescent="0.3">
      <c r="C38" s="142"/>
      <c r="D38" s="142"/>
      <c r="E38" s="142"/>
      <c r="F38" s="143"/>
      <c r="G38" s="150"/>
    </row>
    <row r="39" spans="3:7" x14ac:dyDescent="0.3">
      <c r="C39" s="142"/>
      <c r="D39" s="142"/>
      <c r="E39" s="142"/>
      <c r="F39" s="143"/>
      <c r="G39" s="150"/>
    </row>
    <row r="40" spans="3:7" x14ac:dyDescent="0.3">
      <c r="F40" s="143"/>
      <c r="G40" s="150"/>
    </row>
    <row r="41" spans="3:7" x14ac:dyDescent="0.3">
      <c r="F41" s="143"/>
      <c r="G41" s="139"/>
    </row>
    <row r="42" spans="3:7" x14ac:dyDescent="0.3">
      <c r="G42" s="139"/>
    </row>
    <row r="43" spans="3:7" x14ac:dyDescent="0.3">
      <c r="G43" s="139"/>
    </row>
    <row r="44" spans="3:7" x14ac:dyDescent="0.3">
      <c r="G44" s="139"/>
    </row>
    <row r="45" spans="3:7" x14ac:dyDescent="0.3">
      <c r="G45" s="139"/>
    </row>
    <row r="46" spans="3:7" x14ac:dyDescent="0.3">
      <c r="G46" s="150"/>
    </row>
    <row r="47" spans="3:7" x14ac:dyDescent="0.3">
      <c r="G47" s="150"/>
    </row>
    <row r="48" spans="3:7" x14ac:dyDescent="0.3">
      <c r="G48" s="150"/>
    </row>
    <row r="49" spans="7:7" x14ac:dyDescent="0.3">
      <c r="G49" s="150"/>
    </row>
    <row r="50" spans="7:7" x14ac:dyDescent="0.3">
      <c r="G50" s="139"/>
    </row>
    <row r="51" spans="7:7" x14ac:dyDescent="0.3">
      <c r="G51" s="139"/>
    </row>
    <row r="52" spans="7:7" x14ac:dyDescent="0.3">
      <c r="G52" s="139"/>
    </row>
    <row r="53" spans="7:7" x14ac:dyDescent="0.3">
      <c r="G53" s="139"/>
    </row>
    <row r="54" spans="7:7" x14ac:dyDescent="0.3">
      <c r="G54" s="139"/>
    </row>
    <row r="55" spans="7:7" x14ac:dyDescent="0.3">
      <c r="G55" s="139"/>
    </row>
    <row r="56" spans="7:7" x14ac:dyDescent="0.3">
      <c r="G56" s="139"/>
    </row>
    <row r="57" spans="7:7" x14ac:dyDescent="0.3">
      <c r="G57" s="139"/>
    </row>
    <row r="58" spans="7:7" x14ac:dyDescent="0.3">
      <c r="G58" s="139"/>
    </row>
    <row r="59" spans="7:7" x14ac:dyDescent="0.3">
      <c r="G59" s="139"/>
    </row>
    <row r="60" spans="7:7" x14ac:dyDescent="0.3">
      <c r="G60" s="150"/>
    </row>
    <row r="61" spans="7:7" x14ac:dyDescent="0.3">
      <c r="G61" s="139"/>
    </row>
    <row r="62" spans="7:7" x14ac:dyDescent="0.3">
      <c r="G62" s="139"/>
    </row>
    <row r="63" spans="7:7" x14ac:dyDescent="0.3">
      <c r="G63" s="139"/>
    </row>
    <row r="64" spans="7:7" x14ac:dyDescent="0.3">
      <c r="G64" s="139"/>
    </row>
    <row r="65" spans="7:7" x14ac:dyDescent="0.3">
      <c r="G65" s="139"/>
    </row>
    <row r="67" spans="7:7" x14ac:dyDescent="0.3">
      <c r="G67" s="139"/>
    </row>
    <row r="68" spans="7:7" x14ac:dyDescent="0.3">
      <c r="G68" s="139"/>
    </row>
    <row r="69" spans="7:7" x14ac:dyDescent="0.3">
      <c r="G69" s="139"/>
    </row>
    <row r="70" spans="7:7" x14ac:dyDescent="0.3">
      <c r="G70" s="139"/>
    </row>
    <row r="71" spans="7:7" x14ac:dyDescent="0.3">
      <c r="G71" s="139"/>
    </row>
    <row r="72" spans="7:7" x14ac:dyDescent="0.3">
      <c r="G72" s="139"/>
    </row>
    <row r="73" spans="7:7" x14ac:dyDescent="0.3">
      <c r="G73" s="139"/>
    </row>
    <row r="74" spans="7:7" x14ac:dyDescent="0.3">
      <c r="G74" s="139"/>
    </row>
    <row r="75" spans="7:7" x14ac:dyDescent="0.3">
      <c r="G75" s="139"/>
    </row>
    <row r="76" spans="7:7" x14ac:dyDescent="0.3">
      <c r="G76" s="139"/>
    </row>
    <row r="77" spans="7:7" x14ac:dyDescent="0.3">
      <c r="G77" s="139"/>
    </row>
    <row r="78" spans="7:7" x14ac:dyDescent="0.3">
      <c r="G78" s="139"/>
    </row>
    <row r="79" spans="7:7" x14ac:dyDescent="0.3">
      <c r="G79" s="139"/>
    </row>
    <row r="80" spans="7:7" x14ac:dyDescent="0.3">
      <c r="G80" s="139"/>
    </row>
    <row r="81" spans="7:7" x14ac:dyDescent="0.3">
      <c r="G81" s="139"/>
    </row>
    <row r="82" spans="7:7" x14ac:dyDescent="0.3">
      <c r="G82" s="139"/>
    </row>
    <row r="83" spans="7:7" x14ac:dyDescent="0.3">
      <c r="G83" s="139"/>
    </row>
    <row r="84" spans="7:7" x14ac:dyDescent="0.3">
      <c r="G84" s="139"/>
    </row>
  </sheetData>
  <mergeCells count="1"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workbookViewId="0">
      <selection activeCell="J32" sqref="J32"/>
    </sheetView>
  </sheetViews>
  <sheetFormatPr defaultRowHeight="12.7" x14ac:dyDescent="0.25"/>
  <cols>
    <col min="1" max="1" width="28.59765625" style="2" customWidth="1"/>
    <col min="2" max="2" width="53.09765625" style="2" bestFit="1" customWidth="1"/>
    <col min="3" max="3" width="14.59765625" style="2" bestFit="1" customWidth="1"/>
    <col min="4" max="4" width="13" style="2" bestFit="1" customWidth="1"/>
    <col min="5" max="5" width="14.59765625" style="2" bestFit="1" customWidth="1"/>
    <col min="6" max="6" width="10.296875" style="17" customWidth="1"/>
    <col min="7" max="255" width="9.09765625" style="2"/>
    <col min="256" max="256" width="4.09765625" style="2" bestFit="1" customWidth="1"/>
    <col min="257" max="257" width="28.59765625" style="2" customWidth="1"/>
    <col min="258" max="258" width="53.09765625" style="2" bestFit="1" customWidth="1"/>
    <col min="259" max="259" width="14.59765625" style="2" bestFit="1" customWidth="1"/>
    <col min="260" max="260" width="13" style="2" bestFit="1" customWidth="1"/>
    <col min="261" max="261" width="14.59765625" style="2" bestFit="1" customWidth="1"/>
    <col min="262" max="262" width="10.296875" style="2" customWidth="1"/>
    <col min="263" max="511" width="9.09765625" style="2"/>
    <col min="512" max="512" width="4.09765625" style="2" bestFit="1" customWidth="1"/>
    <col min="513" max="513" width="28.59765625" style="2" customWidth="1"/>
    <col min="514" max="514" width="53.09765625" style="2" bestFit="1" customWidth="1"/>
    <col min="515" max="515" width="14.59765625" style="2" bestFit="1" customWidth="1"/>
    <col min="516" max="516" width="13" style="2" bestFit="1" customWidth="1"/>
    <col min="517" max="517" width="14.59765625" style="2" bestFit="1" customWidth="1"/>
    <col min="518" max="518" width="10.296875" style="2" customWidth="1"/>
    <col min="519" max="767" width="9.09765625" style="2"/>
    <col min="768" max="768" width="4.09765625" style="2" bestFit="1" customWidth="1"/>
    <col min="769" max="769" width="28.59765625" style="2" customWidth="1"/>
    <col min="770" max="770" width="53.09765625" style="2" bestFit="1" customWidth="1"/>
    <col min="771" max="771" width="14.59765625" style="2" bestFit="1" customWidth="1"/>
    <col min="772" max="772" width="13" style="2" bestFit="1" customWidth="1"/>
    <col min="773" max="773" width="14.59765625" style="2" bestFit="1" customWidth="1"/>
    <col min="774" max="774" width="10.296875" style="2" customWidth="1"/>
    <col min="775" max="1023" width="9.09765625" style="2"/>
    <col min="1024" max="1024" width="4.09765625" style="2" bestFit="1" customWidth="1"/>
    <col min="1025" max="1025" width="28.59765625" style="2" customWidth="1"/>
    <col min="1026" max="1026" width="53.09765625" style="2" bestFit="1" customWidth="1"/>
    <col min="1027" max="1027" width="14.59765625" style="2" bestFit="1" customWidth="1"/>
    <col min="1028" max="1028" width="13" style="2" bestFit="1" customWidth="1"/>
    <col min="1029" max="1029" width="14.59765625" style="2" bestFit="1" customWidth="1"/>
    <col min="1030" max="1030" width="10.296875" style="2" customWidth="1"/>
    <col min="1031" max="1279" width="9.09765625" style="2"/>
    <col min="1280" max="1280" width="4.09765625" style="2" bestFit="1" customWidth="1"/>
    <col min="1281" max="1281" width="28.59765625" style="2" customWidth="1"/>
    <col min="1282" max="1282" width="53.09765625" style="2" bestFit="1" customWidth="1"/>
    <col min="1283" max="1283" width="14.59765625" style="2" bestFit="1" customWidth="1"/>
    <col min="1284" max="1284" width="13" style="2" bestFit="1" customWidth="1"/>
    <col min="1285" max="1285" width="14.59765625" style="2" bestFit="1" customWidth="1"/>
    <col min="1286" max="1286" width="10.296875" style="2" customWidth="1"/>
    <col min="1287" max="1535" width="9.09765625" style="2"/>
    <col min="1536" max="1536" width="4.09765625" style="2" bestFit="1" customWidth="1"/>
    <col min="1537" max="1537" width="28.59765625" style="2" customWidth="1"/>
    <col min="1538" max="1538" width="53.09765625" style="2" bestFit="1" customWidth="1"/>
    <col min="1539" max="1539" width="14.59765625" style="2" bestFit="1" customWidth="1"/>
    <col min="1540" max="1540" width="13" style="2" bestFit="1" customWidth="1"/>
    <col min="1541" max="1541" width="14.59765625" style="2" bestFit="1" customWidth="1"/>
    <col min="1542" max="1542" width="10.296875" style="2" customWidth="1"/>
    <col min="1543" max="1791" width="9.09765625" style="2"/>
    <col min="1792" max="1792" width="4.09765625" style="2" bestFit="1" customWidth="1"/>
    <col min="1793" max="1793" width="28.59765625" style="2" customWidth="1"/>
    <col min="1794" max="1794" width="53.09765625" style="2" bestFit="1" customWidth="1"/>
    <col min="1795" max="1795" width="14.59765625" style="2" bestFit="1" customWidth="1"/>
    <col min="1796" max="1796" width="13" style="2" bestFit="1" customWidth="1"/>
    <col min="1797" max="1797" width="14.59765625" style="2" bestFit="1" customWidth="1"/>
    <col min="1798" max="1798" width="10.296875" style="2" customWidth="1"/>
    <col min="1799" max="2047" width="9.09765625" style="2"/>
    <col min="2048" max="2048" width="4.09765625" style="2" bestFit="1" customWidth="1"/>
    <col min="2049" max="2049" width="28.59765625" style="2" customWidth="1"/>
    <col min="2050" max="2050" width="53.09765625" style="2" bestFit="1" customWidth="1"/>
    <col min="2051" max="2051" width="14.59765625" style="2" bestFit="1" customWidth="1"/>
    <col min="2052" max="2052" width="13" style="2" bestFit="1" customWidth="1"/>
    <col min="2053" max="2053" width="14.59765625" style="2" bestFit="1" customWidth="1"/>
    <col min="2054" max="2054" width="10.296875" style="2" customWidth="1"/>
    <col min="2055" max="2303" width="9.09765625" style="2"/>
    <col min="2304" max="2304" width="4.09765625" style="2" bestFit="1" customWidth="1"/>
    <col min="2305" max="2305" width="28.59765625" style="2" customWidth="1"/>
    <col min="2306" max="2306" width="53.09765625" style="2" bestFit="1" customWidth="1"/>
    <col min="2307" max="2307" width="14.59765625" style="2" bestFit="1" customWidth="1"/>
    <col min="2308" max="2308" width="13" style="2" bestFit="1" customWidth="1"/>
    <col min="2309" max="2309" width="14.59765625" style="2" bestFit="1" customWidth="1"/>
    <col min="2310" max="2310" width="10.296875" style="2" customWidth="1"/>
    <col min="2311" max="2559" width="9.09765625" style="2"/>
    <col min="2560" max="2560" width="4.09765625" style="2" bestFit="1" customWidth="1"/>
    <col min="2561" max="2561" width="28.59765625" style="2" customWidth="1"/>
    <col min="2562" max="2562" width="53.09765625" style="2" bestFit="1" customWidth="1"/>
    <col min="2563" max="2563" width="14.59765625" style="2" bestFit="1" customWidth="1"/>
    <col min="2564" max="2564" width="13" style="2" bestFit="1" customWidth="1"/>
    <col min="2565" max="2565" width="14.59765625" style="2" bestFit="1" customWidth="1"/>
    <col min="2566" max="2566" width="10.296875" style="2" customWidth="1"/>
    <col min="2567" max="2815" width="9.09765625" style="2"/>
    <col min="2816" max="2816" width="4.09765625" style="2" bestFit="1" customWidth="1"/>
    <col min="2817" max="2817" width="28.59765625" style="2" customWidth="1"/>
    <col min="2818" max="2818" width="53.09765625" style="2" bestFit="1" customWidth="1"/>
    <col min="2819" max="2819" width="14.59765625" style="2" bestFit="1" customWidth="1"/>
    <col min="2820" max="2820" width="13" style="2" bestFit="1" customWidth="1"/>
    <col min="2821" max="2821" width="14.59765625" style="2" bestFit="1" customWidth="1"/>
    <col min="2822" max="2822" width="10.296875" style="2" customWidth="1"/>
    <col min="2823" max="3071" width="9.09765625" style="2"/>
    <col min="3072" max="3072" width="4.09765625" style="2" bestFit="1" customWidth="1"/>
    <col min="3073" max="3073" width="28.59765625" style="2" customWidth="1"/>
    <col min="3074" max="3074" width="53.09765625" style="2" bestFit="1" customWidth="1"/>
    <col min="3075" max="3075" width="14.59765625" style="2" bestFit="1" customWidth="1"/>
    <col min="3076" max="3076" width="13" style="2" bestFit="1" customWidth="1"/>
    <col min="3077" max="3077" width="14.59765625" style="2" bestFit="1" customWidth="1"/>
    <col min="3078" max="3078" width="10.296875" style="2" customWidth="1"/>
    <col min="3079" max="3327" width="9.09765625" style="2"/>
    <col min="3328" max="3328" width="4.09765625" style="2" bestFit="1" customWidth="1"/>
    <col min="3329" max="3329" width="28.59765625" style="2" customWidth="1"/>
    <col min="3330" max="3330" width="53.09765625" style="2" bestFit="1" customWidth="1"/>
    <col min="3331" max="3331" width="14.59765625" style="2" bestFit="1" customWidth="1"/>
    <col min="3332" max="3332" width="13" style="2" bestFit="1" customWidth="1"/>
    <col min="3333" max="3333" width="14.59765625" style="2" bestFit="1" customWidth="1"/>
    <col min="3334" max="3334" width="10.296875" style="2" customWidth="1"/>
    <col min="3335" max="3583" width="9.09765625" style="2"/>
    <col min="3584" max="3584" width="4.09765625" style="2" bestFit="1" customWidth="1"/>
    <col min="3585" max="3585" width="28.59765625" style="2" customWidth="1"/>
    <col min="3586" max="3586" width="53.09765625" style="2" bestFit="1" customWidth="1"/>
    <col min="3587" max="3587" width="14.59765625" style="2" bestFit="1" customWidth="1"/>
    <col min="3588" max="3588" width="13" style="2" bestFit="1" customWidth="1"/>
    <col min="3589" max="3589" width="14.59765625" style="2" bestFit="1" customWidth="1"/>
    <col min="3590" max="3590" width="10.296875" style="2" customWidth="1"/>
    <col min="3591" max="3839" width="9.09765625" style="2"/>
    <col min="3840" max="3840" width="4.09765625" style="2" bestFit="1" customWidth="1"/>
    <col min="3841" max="3841" width="28.59765625" style="2" customWidth="1"/>
    <col min="3842" max="3842" width="53.09765625" style="2" bestFit="1" customWidth="1"/>
    <col min="3843" max="3843" width="14.59765625" style="2" bestFit="1" customWidth="1"/>
    <col min="3844" max="3844" width="13" style="2" bestFit="1" customWidth="1"/>
    <col min="3845" max="3845" width="14.59765625" style="2" bestFit="1" customWidth="1"/>
    <col min="3846" max="3846" width="10.296875" style="2" customWidth="1"/>
    <col min="3847" max="4095" width="9.09765625" style="2"/>
    <col min="4096" max="4096" width="4.09765625" style="2" bestFit="1" customWidth="1"/>
    <col min="4097" max="4097" width="28.59765625" style="2" customWidth="1"/>
    <col min="4098" max="4098" width="53.09765625" style="2" bestFit="1" customWidth="1"/>
    <col min="4099" max="4099" width="14.59765625" style="2" bestFit="1" customWidth="1"/>
    <col min="4100" max="4100" width="13" style="2" bestFit="1" customWidth="1"/>
    <col min="4101" max="4101" width="14.59765625" style="2" bestFit="1" customWidth="1"/>
    <col min="4102" max="4102" width="10.296875" style="2" customWidth="1"/>
    <col min="4103" max="4351" width="9.09765625" style="2"/>
    <col min="4352" max="4352" width="4.09765625" style="2" bestFit="1" customWidth="1"/>
    <col min="4353" max="4353" width="28.59765625" style="2" customWidth="1"/>
    <col min="4354" max="4354" width="53.09765625" style="2" bestFit="1" customWidth="1"/>
    <col min="4355" max="4355" width="14.59765625" style="2" bestFit="1" customWidth="1"/>
    <col min="4356" max="4356" width="13" style="2" bestFit="1" customWidth="1"/>
    <col min="4357" max="4357" width="14.59765625" style="2" bestFit="1" customWidth="1"/>
    <col min="4358" max="4358" width="10.296875" style="2" customWidth="1"/>
    <col min="4359" max="4607" width="9.09765625" style="2"/>
    <col min="4608" max="4608" width="4.09765625" style="2" bestFit="1" customWidth="1"/>
    <col min="4609" max="4609" width="28.59765625" style="2" customWidth="1"/>
    <col min="4610" max="4610" width="53.09765625" style="2" bestFit="1" customWidth="1"/>
    <col min="4611" max="4611" width="14.59765625" style="2" bestFit="1" customWidth="1"/>
    <col min="4612" max="4612" width="13" style="2" bestFit="1" customWidth="1"/>
    <col min="4613" max="4613" width="14.59765625" style="2" bestFit="1" customWidth="1"/>
    <col min="4614" max="4614" width="10.296875" style="2" customWidth="1"/>
    <col min="4615" max="4863" width="9.09765625" style="2"/>
    <col min="4864" max="4864" width="4.09765625" style="2" bestFit="1" customWidth="1"/>
    <col min="4865" max="4865" width="28.59765625" style="2" customWidth="1"/>
    <col min="4866" max="4866" width="53.09765625" style="2" bestFit="1" customWidth="1"/>
    <col min="4867" max="4867" width="14.59765625" style="2" bestFit="1" customWidth="1"/>
    <col min="4868" max="4868" width="13" style="2" bestFit="1" customWidth="1"/>
    <col min="4869" max="4869" width="14.59765625" style="2" bestFit="1" customWidth="1"/>
    <col min="4870" max="4870" width="10.296875" style="2" customWidth="1"/>
    <col min="4871" max="5119" width="9.09765625" style="2"/>
    <col min="5120" max="5120" width="4.09765625" style="2" bestFit="1" customWidth="1"/>
    <col min="5121" max="5121" width="28.59765625" style="2" customWidth="1"/>
    <col min="5122" max="5122" width="53.09765625" style="2" bestFit="1" customWidth="1"/>
    <col min="5123" max="5123" width="14.59765625" style="2" bestFit="1" customWidth="1"/>
    <col min="5124" max="5124" width="13" style="2" bestFit="1" customWidth="1"/>
    <col min="5125" max="5125" width="14.59765625" style="2" bestFit="1" customWidth="1"/>
    <col min="5126" max="5126" width="10.296875" style="2" customWidth="1"/>
    <col min="5127" max="5375" width="9.09765625" style="2"/>
    <col min="5376" max="5376" width="4.09765625" style="2" bestFit="1" customWidth="1"/>
    <col min="5377" max="5377" width="28.59765625" style="2" customWidth="1"/>
    <col min="5378" max="5378" width="53.09765625" style="2" bestFit="1" customWidth="1"/>
    <col min="5379" max="5379" width="14.59765625" style="2" bestFit="1" customWidth="1"/>
    <col min="5380" max="5380" width="13" style="2" bestFit="1" customWidth="1"/>
    <col min="5381" max="5381" width="14.59765625" style="2" bestFit="1" customWidth="1"/>
    <col min="5382" max="5382" width="10.296875" style="2" customWidth="1"/>
    <col min="5383" max="5631" width="9.09765625" style="2"/>
    <col min="5632" max="5632" width="4.09765625" style="2" bestFit="1" customWidth="1"/>
    <col min="5633" max="5633" width="28.59765625" style="2" customWidth="1"/>
    <col min="5634" max="5634" width="53.09765625" style="2" bestFit="1" customWidth="1"/>
    <col min="5635" max="5635" width="14.59765625" style="2" bestFit="1" customWidth="1"/>
    <col min="5636" max="5636" width="13" style="2" bestFit="1" customWidth="1"/>
    <col min="5637" max="5637" width="14.59765625" style="2" bestFit="1" customWidth="1"/>
    <col min="5638" max="5638" width="10.296875" style="2" customWidth="1"/>
    <col min="5639" max="5887" width="9.09765625" style="2"/>
    <col min="5888" max="5888" width="4.09765625" style="2" bestFit="1" customWidth="1"/>
    <col min="5889" max="5889" width="28.59765625" style="2" customWidth="1"/>
    <col min="5890" max="5890" width="53.09765625" style="2" bestFit="1" customWidth="1"/>
    <col min="5891" max="5891" width="14.59765625" style="2" bestFit="1" customWidth="1"/>
    <col min="5892" max="5892" width="13" style="2" bestFit="1" customWidth="1"/>
    <col min="5893" max="5893" width="14.59765625" style="2" bestFit="1" customWidth="1"/>
    <col min="5894" max="5894" width="10.296875" style="2" customWidth="1"/>
    <col min="5895" max="6143" width="9.09765625" style="2"/>
    <col min="6144" max="6144" width="4.09765625" style="2" bestFit="1" customWidth="1"/>
    <col min="6145" max="6145" width="28.59765625" style="2" customWidth="1"/>
    <col min="6146" max="6146" width="53.09765625" style="2" bestFit="1" customWidth="1"/>
    <col min="6147" max="6147" width="14.59765625" style="2" bestFit="1" customWidth="1"/>
    <col min="6148" max="6148" width="13" style="2" bestFit="1" customWidth="1"/>
    <col min="6149" max="6149" width="14.59765625" style="2" bestFit="1" customWidth="1"/>
    <col min="6150" max="6150" width="10.296875" style="2" customWidth="1"/>
    <col min="6151" max="6399" width="9.09765625" style="2"/>
    <col min="6400" max="6400" width="4.09765625" style="2" bestFit="1" customWidth="1"/>
    <col min="6401" max="6401" width="28.59765625" style="2" customWidth="1"/>
    <col min="6402" max="6402" width="53.09765625" style="2" bestFit="1" customWidth="1"/>
    <col min="6403" max="6403" width="14.59765625" style="2" bestFit="1" customWidth="1"/>
    <col min="6404" max="6404" width="13" style="2" bestFit="1" customWidth="1"/>
    <col min="6405" max="6405" width="14.59765625" style="2" bestFit="1" customWidth="1"/>
    <col min="6406" max="6406" width="10.296875" style="2" customWidth="1"/>
    <col min="6407" max="6655" width="9.09765625" style="2"/>
    <col min="6656" max="6656" width="4.09765625" style="2" bestFit="1" customWidth="1"/>
    <col min="6657" max="6657" width="28.59765625" style="2" customWidth="1"/>
    <col min="6658" max="6658" width="53.09765625" style="2" bestFit="1" customWidth="1"/>
    <col min="6659" max="6659" width="14.59765625" style="2" bestFit="1" customWidth="1"/>
    <col min="6660" max="6660" width="13" style="2" bestFit="1" customWidth="1"/>
    <col min="6661" max="6661" width="14.59765625" style="2" bestFit="1" customWidth="1"/>
    <col min="6662" max="6662" width="10.296875" style="2" customWidth="1"/>
    <col min="6663" max="6911" width="9.09765625" style="2"/>
    <col min="6912" max="6912" width="4.09765625" style="2" bestFit="1" customWidth="1"/>
    <col min="6913" max="6913" width="28.59765625" style="2" customWidth="1"/>
    <col min="6914" max="6914" width="53.09765625" style="2" bestFit="1" customWidth="1"/>
    <col min="6915" max="6915" width="14.59765625" style="2" bestFit="1" customWidth="1"/>
    <col min="6916" max="6916" width="13" style="2" bestFit="1" customWidth="1"/>
    <col min="6917" max="6917" width="14.59765625" style="2" bestFit="1" customWidth="1"/>
    <col min="6918" max="6918" width="10.296875" style="2" customWidth="1"/>
    <col min="6919" max="7167" width="9.09765625" style="2"/>
    <col min="7168" max="7168" width="4.09765625" style="2" bestFit="1" customWidth="1"/>
    <col min="7169" max="7169" width="28.59765625" style="2" customWidth="1"/>
    <col min="7170" max="7170" width="53.09765625" style="2" bestFit="1" customWidth="1"/>
    <col min="7171" max="7171" width="14.59765625" style="2" bestFit="1" customWidth="1"/>
    <col min="7172" max="7172" width="13" style="2" bestFit="1" customWidth="1"/>
    <col min="7173" max="7173" width="14.59765625" style="2" bestFit="1" customWidth="1"/>
    <col min="7174" max="7174" width="10.296875" style="2" customWidth="1"/>
    <col min="7175" max="7423" width="9.09765625" style="2"/>
    <col min="7424" max="7424" width="4.09765625" style="2" bestFit="1" customWidth="1"/>
    <col min="7425" max="7425" width="28.59765625" style="2" customWidth="1"/>
    <col min="7426" max="7426" width="53.09765625" style="2" bestFit="1" customWidth="1"/>
    <col min="7427" max="7427" width="14.59765625" style="2" bestFit="1" customWidth="1"/>
    <col min="7428" max="7428" width="13" style="2" bestFit="1" customWidth="1"/>
    <col min="7429" max="7429" width="14.59765625" style="2" bestFit="1" customWidth="1"/>
    <col min="7430" max="7430" width="10.296875" style="2" customWidth="1"/>
    <col min="7431" max="7679" width="9.09765625" style="2"/>
    <col min="7680" max="7680" width="4.09765625" style="2" bestFit="1" customWidth="1"/>
    <col min="7681" max="7681" width="28.59765625" style="2" customWidth="1"/>
    <col min="7682" max="7682" width="53.09765625" style="2" bestFit="1" customWidth="1"/>
    <col min="7683" max="7683" width="14.59765625" style="2" bestFit="1" customWidth="1"/>
    <col min="7684" max="7684" width="13" style="2" bestFit="1" customWidth="1"/>
    <col min="7685" max="7685" width="14.59765625" style="2" bestFit="1" customWidth="1"/>
    <col min="7686" max="7686" width="10.296875" style="2" customWidth="1"/>
    <col min="7687" max="7935" width="9.09765625" style="2"/>
    <col min="7936" max="7936" width="4.09765625" style="2" bestFit="1" customWidth="1"/>
    <col min="7937" max="7937" width="28.59765625" style="2" customWidth="1"/>
    <col min="7938" max="7938" width="53.09765625" style="2" bestFit="1" customWidth="1"/>
    <col min="7939" max="7939" width="14.59765625" style="2" bestFit="1" customWidth="1"/>
    <col min="7940" max="7940" width="13" style="2" bestFit="1" customWidth="1"/>
    <col min="7941" max="7941" width="14.59765625" style="2" bestFit="1" customWidth="1"/>
    <col min="7942" max="7942" width="10.296875" style="2" customWidth="1"/>
    <col min="7943" max="8191" width="9.09765625" style="2"/>
    <col min="8192" max="8192" width="4.09765625" style="2" bestFit="1" customWidth="1"/>
    <col min="8193" max="8193" width="28.59765625" style="2" customWidth="1"/>
    <col min="8194" max="8194" width="53.09765625" style="2" bestFit="1" customWidth="1"/>
    <col min="8195" max="8195" width="14.59765625" style="2" bestFit="1" customWidth="1"/>
    <col min="8196" max="8196" width="13" style="2" bestFit="1" customWidth="1"/>
    <col min="8197" max="8197" width="14.59765625" style="2" bestFit="1" customWidth="1"/>
    <col min="8198" max="8198" width="10.296875" style="2" customWidth="1"/>
    <col min="8199" max="8447" width="9.09765625" style="2"/>
    <col min="8448" max="8448" width="4.09765625" style="2" bestFit="1" customWidth="1"/>
    <col min="8449" max="8449" width="28.59765625" style="2" customWidth="1"/>
    <col min="8450" max="8450" width="53.09765625" style="2" bestFit="1" customWidth="1"/>
    <col min="8451" max="8451" width="14.59765625" style="2" bestFit="1" customWidth="1"/>
    <col min="8452" max="8452" width="13" style="2" bestFit="1" customWidth="1"/>
    <col min="8453" max="8453" width="14.59765625" style="2" bestFit="1" customWidth="1"/>
    <col min="8454" max="8454" width="10.296875" style="2" customWidth="1"/>
    <col min="8455" max="8703" width="9.09765625" style="2"/>
    <col min="8704" max="8704" width="4.09765625" style="2" bestFit="1" customWidth="1"/>
    <col min="8705" max="8705" width="28.59765625" style="2" customWidth="1"/>
    <col min="8706" max="8706" width="53.09765625" style="2" bestFit="1" customWidth="1"/>
    <col min="8707" max="8707" width="14.59765625" style="2" bestFit="1" customWidth="1"/>
    <col min="8708" max="8708" width="13" style="2" bestFit="1" customWidth="1"/>
    <col min="8709" max="8709" width="14.59765625" style="2" bestFit="1" customWidth="1"/>
    <col min="8710" max="8710" width="10.296875" style="2" customWidth="1"/>
    <col min="8711" max="8959" width="9.09765625" style="2"/>
    <col min="8960" max="8960" width="4.09765625" style="2" bestFit="1" customWidth="1"/>
    <col min="8961" max="8961" width="28.59765625" style="2" customWidth="1"/>
    <col min="8962" max="8962" width="53.09765625" style="2" bestFit="1" customWidth="1"/>
    <col min="8963" max="8963" width="14.59765625" style="2" bestFit="1" customWidth="1"/>
    <col min="8964" max="8964" width="13" style="2" bestFit="1" customWidth="1"/>
    <col min="8965" max="8965" width="14.59765625" style="2" bestFit="1" customWidth="1"/>
    <col min="8966" max="8966" width="10.296875" style="2" customWidth="1"/>
    <col min="8967" max="9215" width="9.09765625" style="2"/>
    <col min="9216" max="9216" width="4.09765625" style="2" bestFit="1" customWidth="1"/>
    <col min="9217" max="9217" width="28.59765625" style="2" customWidth="1"/>
    <col min="9218" max="9218" width="53.09765625" style="2" bestFit="1" customWidth="1"/>
    <col min="9219" max="9219" width="14.59765625" style="2" bestFit="1" customWidth="1"/>
    <col min="9220" max="9220" width="13" style="2" bestFit="1" customWidth="1"/>
    <col min="9221" max="9221" width="14.59765625" style="2" bestFit="1" customWidth="1"/>
    <col min="9222" max="9222" width="10.296875" style="2" customWidth="1"/>
    <col min="9223" max="9471" width="9.09765625" style="2"/>
    <col min="9472" max="9472" width="4.09765625" style="2" bestFit="1" customWidth="1"/>
    <col min="9473" max="9473" width="28.59765625" style="2" customWidth="1"/>
    <col min="9474" max="9474" width="53.09765625" style="2" bestFit="1" customWidth="1"/>
    <col min="9475" max="9475" width="14.59765625" style="2" bestFit="1" customWidth="1"/>
    <col min="9476" max="9476" width="13" style="2" bestFit="1" customWidth="1"/>
    <col min="9477" max="9477" width="14.59765625" style="2" bestFit="1" customWidth="1"/>
    <col min="9478" max="9478" width="10.296875" style="2" customWidth="1"/>
    <col min="9479" max="9727" width="9.09765625" style="2"/>
    <col min="9728" max="9728" width="4.09765625" style="2" bestFit="1" customWidth="1"/>
    <col min="9729" max="9729" width="28.59765625" style="2" customWidth="1"/>
    <col min="9730" max="9730" width="53.09765625" style="2" bestFit="1" customWidth="1"/>
    <col min="9731" max="9731" width="14.59765625" style="2" bestFit="1" customWidth="1"/>
    <col min="9732" max="9732" width="13" style="2" bestFit="1" customWidth="1"/>
    <col min="9733" max="9733" width="14.59765625" style="2" bestFit="1" customWidth="1"/>
    <col min="9734" max="9734" width="10.296875" style="2" customWidth="1"/>
    <col min="9735" max="9983" width="9.09765625" style="2"/>
    <col min="9984" max="9984" width="4.09765625" style="2" bestFit="1" customWidth="1"/>
    <col min="9985" max="9985" width="28.59765625" style="2" customWidth="1"/>
    <col min="9986" max="9986" width="53.09765625" style="2" bestFit="1" customWidth="1"/>
    <col min="9987" max="9987" width="14.59765625" style="2" bestFit="1" customWidth="1"/>
    <col min="9988" max="9988" width="13" style="2" bestFit="1" customWidth="1"/>
    <col min="9989" max="9989" width="14.59765625" style="2" bestFit="1" customWidth="1"/>
    <col min="9990" max="9990" width="10.296875" style="2" customWidth="1"/>
    <col min="9991" max="10239" width="9.09765625" style="2"/>
    <col min="10240" max="10240" width="4.09765625" style="2" bestFit="1" customWidth="1"/>
    <col min="10241" max="10241" width="28.59765625" style="2" customWidth="1"/>
    <col min="10242" max="10242" width="53.09765625" style="2" bestFit="1" customWidth="1"/>
    <col min="10243" max="10243" width="14.59765625" style="2" bestFit="1" customWidth="1"/>
    <col min="10244" max="10244" width="13" style="2" bestFit="1" customWidth="1"/>
    <col min="10245" max="10245" width="14.59765625" style="2" bestFit="1" customWidth="1"/>
    <col min="10246" max="10246" width="10.296875" style="2" customWidth="1"/>
    <col min="10247" max="10495" width="9.09765625" style="2"/>
    <col min="10496" max="10496" width="4.09765625" style="2" bestFit="1" customWidth="1"/>
    <col min="10497" max="10497" width="28.59765625" style="2" customWidth="1"/>
    <col min="10498" max="10498" width="53.09765625" style="2" bestFit="1" customWidth="1"/>
    <col min="10499" max="10499" width="14.59765625" style="2" bestFit="1" customWidth="1"/>
    <col min="10500" max="10500" width="13" style="2" bestFit="1" customWidth="1"/>
    <col min="10501" max="10501" width="14.59765625" style="2" bestFit="1" customWidth="1"/>
    <col min="10502" max="10502" width="10.296875" style="2" customWidth="1"/>
    <col min="10503" max="10751" width="9.09765625" style="2"/>
    <col min="10752" max="10752" width="4.09765625" style="2" bestFit="1" customWidth="1"/>
    <col min="10753" max="10753" width="28.59765625" style="2" customWidth="1"/>
    <col min="10754" max="10754" width="53.09765625" style="2" bestFit="1" customWidth="1"/>
    <col min="10755" max="10755" width="14.59765625" style="2" bestFit="1" customWidth="1"/>
    <col min="10756" max="10756" width="13" style="2" bestFit="1" customWidth="1"/>
    <col min="10757" max="10757" width="14.59765625" style="2" bestFit="1" customWidth="1"/>
    <col min="10758" max="10758" width="10.296875" style="2" customWidth="1"/>
    <col min="10759" max="11007" width="9.09765625" style="2"/>
    <col min="11008" max="11008" width="4.09765625" style="2" bestFit="1" customWidth="1"/>
    <col min="11009" max="11009" width="28.59765625" style="2" customWidth="1"/>
    <col min="11010" max="11010" width="53.09765625" style="2" bestFit="1" customWidth="1"/>
    <col min="11011" max="11011" width="14.59765625" style="2" bestFit="1" customWidth="1"/>
    <col min="11012" max="11012" width="13" style="2" bestFit="1" customWidth="1"/>
    <col min="11013" max="11013" width="14.59765625" style="2" bestFit="1" customWidth="1"/>
    <col min="11014" max="11014" width="10.296875" style="2" customWidth="1"/>
    <col min="11015" max="11263" width="9.09765625" style="2"/>
    <col min="11264" max="11264" width="4.09765625" style="2" bestFit="1" customWidth="1"/>
    <col min="11265" max="11265" width="28.59765625" style="2" customWidth="1"/>
    <col min="11266" max="11266" width="53.09765625" style="2" bestFit="1" customWidth="1"/>
    <col min="11267" max="11267" width="14.59765625" style="2" bestFit="1" customWidth="1"/>
    <col min="11268" max="11268" width="13" style="2" bestFit="1" customWidth="1"/>
    <col min="11269" max="11269" width="14.59765625" style="2" bestFit="1" customWidth="1"/>
    <col min="11270" max="11270" width="10.296875" style="2" customWidth="1"/>
    <col min="11271" max="11519" width="9.09765625" style="2"/>
    <col min="11520" max="11520" width="4.09765625" style="2" bestFit="1" customWidth="1"/>
    <col min="11521" max="11521" width="28.59765625" style="2" customWidth="1"/>
    <col min="11522" max="11522" width="53.09765625" style="2" bestFit="1" customWidth="1"/>
    <col min="11523" max="11523" width="14.59765625" style="2" bestFit="1" customWidth="1"/>
    <col min="11524" max="11524" width="13" style="2" bestFit="1" customWidth="1"/>
    <col min="11525" max="11525" width="14.59765625" style="2" bestFit="1" customWidth="1"/>
    <col min="11526" max="11526" width="10.296875" style="2" customWidth="1"/>
    <col min="11527" max="11775" width="9.09765625" style="2"/>
    <col min="11776" max="11776" width="4.09765625" style="2" bestFit="1" customWidth="1"/>
    <col min="11777" max="11777" width="28.59765625" style="2" customWidth="1"/>
    <col min="11778" max="11778" width="53.09765625" style="2" bestFit="1" customWidth="1"/>
    <col min="11779" max="11779" width="14.59765625" style="2" bestFit="1" customWidth="1"/>
    <col min="11780" max="11780" width="13" style="2" bestFit="1" customWidth="1"/>
    <col min="11781" max="11781" width="14.59765625" style="2" bestFit="1" customWidth="1"/>
    <col min="11782" max="11782" width="10.296875" style="2" customWidth="1"/>
    <col min="11783" max="12031" width="9.09765625" style="2"/>
    <col min="12032" max="12032" width="4.09765625" style="2" bestFit="1" customWidth="1"/>
    <col min="12033" max="12033" width="28.59765625" style="2" customWidth="1"/>
    <col min="12034" max="12034" width="53.09765625" style="2" bestFit="1" customWidth="1"/>
    <col min="12035" max="12035" width="14.59765625" style="2" bestFit="1" customWidth="1"/>
    <col min="12036" max="12036" width="13" style="2" bestFit="1" customWidth="1"/>
    <col min="12037" max="12037" width="14.59765625" style="2" bestFit="1" customWidth="1"/>
    <col min="12038" max="12038" width="10.296875" style="2" customWidth="1"/>
    <col min="12039" max="12287" width="9.09765625" style="2"/>
    <col min="12288" max="12288" width="4.09765625" style="2" bestFit="1" customWidth="1"/>
    <col min="12289" max="12289" width="28.59765625" style="2" customWidth="1"/>
    <col min="12290" max="12290" width="53.09765625" style="2" bestFit="1" customWidth="1"/>
    <col min="12291" max="12291" width="14.59765625" style="2" bestFit="1" customWidth="1"/>
    <col min="12292" max="12292" width="13" style="2" bestFit="1" customWidth="1"/>
    <col min="12293" max="12293" width="14.59765625" style="2" bestFit="1" customWidth="1"/>
    <col min="12294" max="12294" width="10.296875" style="2" customWidth="1"/>
    <col min="12295" max="12543" width="9.09765625" style="2"/>
    <col min="12544" max="12544" width="4.09765625" style="2" bestFit="1" customWidth="1"/>
    <col min="12545" max="12545" width="28.59765625" style="2" customWidth="1"/>
    <col min="12546" max="12546" width="53.09765625" style="2" bestFit="1" customWidth="1"/>
    <col min="12547" max="12547" width="14.59765625" style="2" bestFit="1" customWidth="1"/>
    <col min="12548" max="12548" width="13" style="2" bestFit="1" customWidth="1"/>
    <col min="12549" max="12549" width="14.59765625" style="2" bestFit="1" customWidth="1"/>
    <col min="12550" max="12550" width="10.296875" style="2" customWidth="1"/>
    <col min="12551" max="12799" width="9.09765625" style="2"/>
    <col min="12800" max="12800" width="4.09765625" style="2" bestFit="1" customWidth="1"/>
    <col min="12801" max="12801" width="28.59765625" style="2" customWidth="1"/>
    <col min="12802" max="12802" width="53.09765625" style="2" bestFit="1" customWidth="1"/>
    <col min="12803" max="12803" width="14.59765625" style="2" bestFit="1" customWidth="1"/>
    <col min="12804" max="12804" width="13" style="2" bestFit="1" customWidth="1"/>
    <col min="12805" max="12805" width="14.59765625" style="2" bestFit="1" customWidth="1"/>
    <col min="12806" max="12806" width="10.296875" style="2" customWidth="1"/>
    <col min="12807" max="13055" width="9.09765625" style="2"/>
    <col min="13056" max="13056" width="4.09765625" style="2" bestFit="1" customWidth="1"/>
    <col min="13057" max="13057" width="28.59765625" style="2" customWidth="1"/>
    <col min="13058" max="13058" width="53.09765625" style="2" bestFit="1" customWidth="1"/>
    <col min="13059" max="13059" width="14.59765625" style="2" bestFit="1" customWidth="1"/>
    <col min="13060" max="13060" width="13" style="2" bestFit="1" customWidth="1"/>
    <col min="13061" max="13061" width="14.59765625" style="2" bestFit="1" customWidth="1"/>
    <col min="13062" max="13062" width="10.296875" style="2" customWidth="1"/>
    <col min="13063" max="13311" width="9.09765625" style="2"/>
    <col min="13312" max="13312" width="4.09765625" style="2" bestFit="1" customWidth="1"/>
    <col min="13313" max="13313" width="28.59765625" style="2" customWidth="1"/>
    <col min="13314" max="13314" width="53.09765625" style="2" bestFit="1" customWidth="1"/>
    <col min="13315" max="13315" width="14.59765625" style="2" bestFit="1" customWidth="1"/>
    <col min="13316" max="13316" width="13" style="2" bestFit="1" customWidth="1"/>
    <col min="13317" max="13317" width="14.59765625" style="2" bestFit="1" customWidth="1"/>
    <col min="13318" max="13318" width="10.296875" style="2" customWidth="1"/>
    <col min="13319" max="13567" width="9.09765625" style="2"/>
    <col min="13568" max="13568" width="4.09765625" style="2" bestFit="1" customWidth="1"/>
    <col min="13569" max="13569" width="28.59765625" style="2" customWidth="1"/>
    <col min="13570" max="13570" width="53.09765625" style="2" bestFit="1" customWidth="1"/>
    <col min="13571" max="13571" width="14.59765625" style="2" bestFit="1" customWidth="1"/>
    <col min="13572" max="13572" width="13" style="2" bestFit="1" customWidth="1"/>
    <col min="13573" max="13573" width="14.59765625" style="2" bestFit="1" customWidth="1"/>
    <col min="13574" max="13574" width="10.296875" style="2" customWidth="1"/>
    <col min="13575" max="13823" width="9.09765625" style="2"/>
    <col min="13824" max="13824" width="4.09765625" style="2" bestFit="1" customWidth="1"/>
    <col min="13825" max="13825" width="28.59765625" style="2" customWidth="1"/>
    <col min="13826" max="13826" width="53.09765625" style="2" bestFit="1" customWidth="1"/>
    <col min="13827" max="13827" width="14.59765625" style="2" bestFit="1" customWidth="1"/>
    <col min="13828" max="13828" width="13" style="2" bestFit="1" customWidth="1"/>
    <col min="13829" max="13829" width="14.59765625" style="2" bestFit="1" customWidth="1"/>
    <col min="13830" max="13830" width="10.296875" style="2" customWidth="1"/>
    <col min="13831" max="14079" width="9.09765625" style="2"/>
    <col min="14080" max="14080" width="4.09765625" style="2" bestFit="1" customWidth="1"/>
    <col min="14081" max="14081" width="28.59765625" style="2" customWidth="1"/>
    <col min="14082" max="14082" width="53.09765625" style="2" bestFit="1" customWidth="1"/>
    <col min="14083" max="14083" width="14.59765625" style="2" bestFit="1" customWidth="1"/>
    <col min="14084" max="14084" width="13" style="2" bestFit="1" customWidth="1"/>
    <col min="14085" max="14085" width="14.59765625" style="2" bestFit="1" customWidth="1"/>
    <col min="14086" max="14086" width="10.296875" style="2" customWidth="1"/>
    <col min="14087" max="14335" width="9.09765625" style="2"/>
    <col min="14336" max="14336" width="4.09765625" style="2" bestFit="1" customWidth="1"/>
    <col min="14337" max="14337" width="28.59765625" style="2" customWidth="1"/>
    <col min="14338" max="14338" width="53.09765625" style="2" bestFit="1" customWidth="1"/>
    <col min="14339" max="14339" width="14.59765625" style="2" bestFit="1" customWidth="1"/>
    <col min="14340" max="14340" width="13" style="2" bestFit="1" customWidth="1"/>
    <col min="14341" max="14341" width="14.59765625" style="2" bestFit="1" customWidth="1"/>
    <col min="14342" max="14342" width="10.296875" style="2" customWidth="1"/>
    <col min="14343" max="14591" width="9.09765625" style="2"/>
    <col min="14592" max="14592" width="4.09765625" style="2" bestFit="1" customWidth="1"/>
    <col min="14593" max="14593" width="28.59765625" style="2" customWidth="1"/>
    <col min="14594" max="14594" width="53.09765625" style="2" bestFit="1" customWidth="1"/>
    <col min="14595" max="14595" width="14.59765625" style="2" bestFit="1" customWidth="1"/>
    <col min="14596" max="14596" width="13" style="2" bestFit="1" customWidth="1"/>
    <col min="14597" max="14597" width="14.59765625" style="2" bestFit="1" customWidth="1"/>
    <col min="14598" max="14598" width="10.296875" style="2" customWidth="1"/>
    <col min="14599" max="14847" width="9.09765625" style="2"/>
    <col min="14848" max="14848" width="4.09765625" style="2" bestFit="1" customWidth="1"/>
    <col min="14849" max="14849" width="28.59765625" style="2" customWidth="1"/>
    <col min="14850" max="14850" width="53.09765625" style="2" bestFit="1" customWidth="1"/>
    <col min="14851" max="14851" width="14.59765625" style="2" bestFit="1" customWidth="1"/>
    <col min="14852" max="14852" width="13" style="2" bestFit="1" customWidth="1"/>
    <col min="14853" max="14853" width="14.59765625" style="2" bestFit="1" customWidth="1"/>
    <col min="14854" max="14854" width="10.296875" style="2" customWidth="1"/>
    <col min="14855" max="15103" width="9.09765625" style="2"/>
    <col min="15104" max="15104" width="4.09765625" style="2" bestFit="1" customWidth="1"/>
    <col min="15105" max="15105" width="28.59765625" style="2" customWidth="1"/>
    <col min="15106" max="15106" width="53.09765625" style="2" bestFit="1" customWidth="1"/>
    <col min="15107" max="15107" width="14.59765625" style="2" bestFit="1" customWidth="1"/>
    <col min="15108" max="15108" width="13" style="2" bestFit="1" customWidth="1"/>
    <col min="15109" max="15109" width="14.59765625" style="2" bestFit="1" customWidth="1"/>
    <col min="15110" max="15110" width="10.296875" style="2" customWidth="1"/>
    <col min="15111" max="15359" width="9.09765625" style="2"/>
    <col min="15360" max="15360" width="4.09765625" style="2" bestFit="1" customWidth="1"/>
    <col min="15361" max="15361" width="28.59765625" style="2" customWidth="1"/>
    <col min="15362" max="15362" width="53.09765625" style="2" bestFit="1" customWidth="1"/>
    <col min="15363" max="15363" width="14.59765625" style="2" bestFit="1" customWidth="1"/>
    <col min="15364" max="15364" width="13" style="2" bestFit="1" customWidth="1"/>
    <col min="15365" max="15365" width="14.59765625" style="2" bestFit="1" customWidth="1"/>
    <col min="15366" max="15366" width="10.296875" style="2" customWidth="1"/>
    <col min="15367" max="15615" width="9.09765625" style="2"/>
    <col min="15616" max="15616" width="4.09765625" style="2" bestFit="1" customWidth="1"/>
    <col min="15617" max="15617" width="28.59765625" style="2" customWidth="1"/>
    <col min="15618" max="15618" width="53.09765625" style="2" bestFit="1" customWidth="1"/>
    <col min="15619" max="15619" width="14.59765625" style="2" bestFit="1" customWidth="1"/>
    <col min="15620" max="15620" width="13" style="2" bestFit="1" customWidth="1"/>
    <col min="15621" max="15621" width="14.59765625" style="2" bestFit="1" customWidth="1"/>
    <col min="15622" max="15622" width="10.296875" style="2" customWidth="1"/>
    <col min="15623" max="15871" width="9.09765625" style="2"/>
    <col min="15872" max="15872" width="4.09765625" style="2" bestFit="1" customWidth="1"/>
    <col min="15873" max="15873" width="28.59765625" style="2" customWidth="1"/>
    <col min="15874" max="15874" width="53.09765625" style="2" bestFit="1" customWidth="1"/>
    <col min="15875" max="15875" width="14.59765625" style="2" bestFit="1" customWidth="1"/>
    <col min="15876" max="15876" width="13" style="2" bestFit="1" customWidth="1"/>
    <col min="15877" max="15877" width="14.59765625" style="2" bestFit="1" customWidth="1"/>
    <col min="15878" max="15878" width="10.296875" style="2" customWidth="1"/>
    <col min="15879" max="16127" width="9.09765625" style="2"/>
    <col min="16128" max="16128" width="4.09765625" style="2" bestFit="1" customWidth="1"/>
    <col min="16129" max="16129" width="28.59765625" style="2" customWidth="1"/>
    <col min="16130" max="16130" width="53.09765625" style="2" bestFit="1" customWidth="1"/>
    <col min="16131" max="16131" width="14.59765625" style="2" bestFit="1" customWidth="1"/>
    <col min="16132" max="16132" width="13" style="2" bestFit="1" customWidth="1"/>
    <col min="16133" max="16133" width="14.59765625" style="2" bestFit="1" customWidth="1"/>
    <col min="16134" max="16134" width="10.296875" style="2" customWidth="1"/>
    <col min="16135" max="16384" width="9.09765625" style="2"/>
  </cols>
  <sheetData>
    <row r="1" spans="1:8" x14ac:dyDescent="0.25">
      <c r="A1" s="173" t="s">
        <v>0</v>
      </c>
      <c r="B1" s="173"/>
      <c r="C1" s="173"/>
      <c r="D1" s="173"/>
      <c r="E1" s="173"/>
      <c r="F1" s="173"/>
      <c r="G1" s="1"/>
    </row>
    <row r="2" spans="1:8" x14ac:dyDescent="0.25">
      <c r="B2" s="3">
        <v>43160</v>
      </c>
      <c r="C2" s="4"/>
      <c r="D2" s="4"/>
      <c r="E2" s="4"/>
      <c r="F2" s="5"/>
      <c r="G2" s="1"/>
    </row>
    <row r="3" spans="1:8" x14ac:dyDescent="0.25">
      <c r="B3" s="3"/>
      <c r="C3" s="4"/>
      <c r="D3" s="4"/>
      <c r="E3" s="4"/>
      <c r="F3" s="5"/>
      <c r="G3" s="1"/>
    </row>
    <row r="4" spans="1:8" ht="20.45" customHeight="1" x14ac:dyDescent="0.25">
      <c r="A4" s="6" t="s">
        <v>1</v>
      </c>
      <c r="C4" s="7" t="s">
        <v>2</v>
      </c>
      <c r="D4" s="7" t="s">
        <v>3</v>
      </c>
      <c r="E4" s="7" t="s">
        <v>4</v>
      </c>
      <c r="F4" s="55" t="s">
        <v>5</v>
      </c>
      <c r="G4" s="1"/>
    </row>
    <row r="5" spans="1:8" x14ac:dyDescent="0.25">
      <c r="A5" s="9" t="s">
        <v>13</v>
      </c>
      <c r="B5" s="2" t="s">
        <v>743</v>
      </c>
      <c r="C5" s="12">
        <v>21.89</v>
      </c>
      <c r="D5" s="12">
        <v>4.38</v>
      </c>
      <c r="E5" s="10">
        <v>26.27</v>
      </c>
      <c r="F5" s="5" t="s">
        <v>8</v>
      </c>
      <c r="G5" s="11"/>
    </row>
    <row r="6" spans="1:8" x14ac:dyDescent="0.25">
      <c r="A6" s="9" t="s">
        <v>13</v>
      </c>
      <c r="B6" s="2" t="s">
        <v>744</v>
      </c>
      <c r="C6" s="12">
        <v>41.24</v>
      </c>
      <c r="D6" s="12">
        <v>8.25</v>
      </c>
      <c r="E6" s="10">
        <v>49.48</v>
      </c>
      <c r="F6" s="5" t="s">
        <v>8</v>
      </c>
      <c r="G6" s="11"/>
    </row>
    <row r="7" spans="1:8" x14ac:dyDescent="0.25">
      <c r="A7" s="9" t="s">
        <v>322</v>
      </c>
      <c r="B7" s="2" t="s">
        <v>745</v>
      </c>
      <c r="C7" s="12">
        <v>15</v>
      </c>
      <c r="D7" s="12">
        <v>3</v>
      </c>
      <c r="E7" s="12">
        <v>18</v>
      </c>
      <c r="F7" s="5" t="s">
        <v>8</v>
      </c>
      <c r="G7" s="11"/>
    </row>
    <row r="8" spans="1:8" ht="15.55" customHeight="1" x14ac:dyDescent="0.25">
      <c r="A8" s="9" t="s">
        <v>651</v>
      </c>
      <c r="B8" s="35" t="s">
        <v>746</v>
      </c>
      <c r="C8" s="12">
        <v>6.24</v>
      </c>
      <c r="D8" s="12">
        <v>1.25</v>
      </c>
      <c r="E8" s="12">
        <v>7.49</v>
      </c>
      <c r="F8" s="5">
        <v>108738</v>
      </c>
      <c r="G8" s="11"/>
    </row>
    <row r="9" spans="1:8" ht="13.1" customHeight="1" x14ac:dyDescent="0.25">
      <c r="A9" s="9" t="s">
        <v>23</v>
      </c>
      <c r="B9" s="35" t="s">
        <v>747</v>
      </c>
      <c r="C9" s="165">
        <v>36.81</v>
      </c>
      <c r="D9" s="12">
        <v>7.36</v>
      </c>
      <c r="E9" s="12">
        <f>C9+D9</f>
        <v>44.17</v>
      </c>
      <c r="F9" s="5">
        <v>108739</v>
      </c>
      <c r="G9" s="11"/>
    </row>
    <row r="10" spans="1:8" ht="13.1" customHeight="1" x14ac:dyDescent="0.25">
      <c r="A10" s="9" t="s">
        <v>329</v>
      </c>
      <c r="B10" s="35" t="s">
        <v>748</v>
      </c>
      <c r="C10" s="12">
        <v>48.47</v>
      </c>
      <c r="D10" s="12">
        <v>9.69</v>
      </c>
      <c r="E10" s="12">
        <f>SUM(C10:D10)</f>
        <v>58.16</v>
      </c>
      <c r="F10" s="5">
        <v>108758</v>
      </c>
      <c r="G10" s="11"/>
    </row>
    <row r="11" spans="1:8" x14ac:dyDescent="0.25">
      <c r="C11" s="13">
        <f>SUM(C5:C10)</f>
        <v>169.64999999999998</v>
      </c>
      <c r="D11" s="13">
        <f>SUM(D5:D10)</f>
        <v>33.93</v>
      </c>
      <c r="E11" s="13">
        <f>SUM(E5:E10)</f>
        <v>203.57</v>
      </c>
      <c r="F11" s="5"/>
      <c r="G11" s="1"/>
      <c r="H11" s="2" t="s">
        <v>21</v>
      </c>
    </row>
    <row r="12" spans="1:8" x14ac:dyDescent="0.25">
      <c r="A12" s="6" t="s">
        <v>22</v>
      </c>
      <c r="C12" s="14"/>
      <c r="D12" s="14"/>
      <c r="E12" s="14"/>
      <c r="F12" s="5"/>
      <c r="G12" s="1"/>
    </row>
    <row r="13" spans="1:8" x14ac:dyDescent="0.25">
      <c r="A13" s="9" t="s">
        <v>29</v>
      </c>
      <c r="B13" s="2" t="s">
        <v>749</v>
      </c>
      <c r="C13" s="15">
        <v>8.68</v>
      </c>
      <c r="D13" s="15"/>
      <c r="E13" s="15">
        <v>8.68</v>
      </c>
      <c r="F13" s="5" t="s">
        <v>8</v>
      </c>
      <c r="G13" s="1"/>
    </row>
    <row r="14" spans="1:8" x14ac:dyDescent="0.25">
      <c r="A14" s="9" t="s">
        <v>330</v>
      </c>
      <c r="B14" s="2" t="s">
        <v>34</v>
      </c>
      <c r="C14" s="16">
        <v>81.37</v>
      </c>
      <c r="D14" s="16">
        <v>16.27</v>
      </c>
      <c r="E14" s="15">
        <f>SUM(C14:D14)</f>
        <v>97.64</v>
      </c>
      <c r="F14" s="17" t="s">
        <v>8</v>
      </c>
      <c r="G14" s="1"/>
    </row>
    <row r="15" spans="1:8" x14ac:dyDescent="0.25">
      <c r="A15" s="9" t="s">
        <v>322</v>
      </c>
      <c r="B15" s="2" t="s">
        <v>750</v>
      </c>
      <c r="C15" s="15">
        <v>82.91</v>
      </c>
      <c r="D15" s="15">
        <v>16.579999999999998</v>
      </c>
      <c r="E15" s="15">
        <v>99.49</v>
      </c>
      <c r="F15" s="17" t="s">
        <v>8</v>
      </c>
      <c r="G15" s="1"/>
    </row>
    <row r="16" spans="1:8" x14ac:dyDescent="0.25">
      <c r="A16" s="9" t="s">
        <v>660</v>
      </c>
      <c r="B16" s="2" t="s">
        <v>661</v>
      </c>
      <c r="C16" s="15">
        <v>310.35000000000002</v>
      </c>
      <c r="D16" s="15"/>
      <c r="E16" s="15">
        <v>310.35000000000002</v>
      </c>
      <c r="F16" s="17">
        <v>108740</v>
      </c>
      <c r="G16" s="1"/>
    </row>
    <row r="17" spans="1:7" x14ac:dyDescent="0.25">
      <c r="A17" s="9" t="s">
        <v>751</v>
      </c>
      <c r="B17" s="2" t="s">
        <v>752</v>
      </c>
      <c r="C17" s="15">
        <v>55</v>
      </c>
      <c r="D17" s="15">
        <v>11</v>
      </c>
      <c r="E17" s="15">
        <v>66</v>
      </c>
      <c r="F17" s="17">
        <v>108741</v>
      </c>
      <c r="G17" s="1"/>
    </row>
    <row r="18" spans="1:7" x14ac:dyDescent="0.25">
      <c r="A18" s="9" t="s">
        <v>329</v>
      </c>
      <c r="B18" s="2" t="s">
        <v>753</v>
      </c>
      <c r="C18" s="15">
        <v>-48.97</v>
      </c>
      <c r="D18" s="15">
        <v>-9.7899999999999991</v>
      </c>
      <c r="E18" s="15">
        <v>-58.76</v>
      </c>
      <c r="F18" s="17">
        <v>108758</v>
      </c>
      <c r="G18" s="1"/>
    </row>
    <row r="19" spans="1:7" x14ac:dyDescent="0.25">
      <c r="A19" s="9" t="s">
        <v>329</v>
      </c>
      <c r="B19" s="2" t="s">
        <v>37</v>
      </c>
      <c r="C19" s="15">
        <v>42.21</v>
      </c>
      <c r="D19" s="15">
        <v>8.44</v>
      </c>
      <c r="E19" s="15">
        <f>SUM(C19:D19)</f>
        <v>50.65</v>
      </c>
      <c r="F19" s="17">
        <v>108758</v>
      </c>
      <c r="G19" s="1"/>
    </row>
    <row r="20" spans="1:7" x14ac:dyDescent="0.25">
      <c r="A20" s="9" t="s">
        <v>116</v>
      </c>
      <c r="B20" s="2" t="s">
        <v>754</v>
      </c>
      <c r="C20" s="15">
        <v>56</v>
      </c>
      <c r="D20" s="15"/>
      <c r="E20" s="15">
        <v>56</v>
      </c>
      <c r="F20" s="17" t="s">
        <v>118</v>
      </c>
      <c r="G20" s="1"/>
    </row>
    <row r="21" spans="1:7" x14ac:dyDescent="0.25">
      <c r="A21" s="9" t="s">
        <v>283</v>
      </c>
      <c r="B21" s="2" t="s">
        <v>755</v>
      </c>
      <c r="C21" s="15">
        <v>28.76</v>
      </c>
      <c r="D21" s="15">
        <v>5.76</v>
      </c>
      <c r="E21" s="15">
        <v>34.520000000000003</v>
      </c>
      <c r="F21" s="17">
        <v>108742</v>
      </c>
      <c r="G21" s="1"/>
    </row>
    <row r="22" spans="1:7" x14ac:dyDescent="0.25">
      <c r="A22" s="9" t="s">
        <v>276</v>
      </c>
      <c r="B22" s="2" t="s">
        <v>756</v>
      </c>
      <c r="C22" s="15">
        <v>245.27</v>
      </c>
      <c r="D22" s="15">
        <v>49.05</v>
      </c>
      <c r="E22" s="15">
        <v>294.32</v>
      </c>
      <c r="F22" s="17">
        <v>108737</v>
      </c>
      <c r="G22" s="1"/>
    </row>
    <row r="23" spans="1:7" x14ac:dyDescent="0.25">
      <c r="A23" s="9" t="s">
        <v>23</v>
      </c>
      <c r="B23" s="2" t="s">
        <v>328</v>
      </c>
      <c r="C23" s="40">
        <v>40.049999999999997</v>
      </c>
      <c r="D23" s="15">
        <v>8.01</v>
      </c>
      <c r="E23" s="15">
        <f>C23+D23</f>
        <v>48.059999999999995</v>
      </c>
      <c r="F23" s="17">
        <v>108739</v>
      </c>
      <c r="G23" s="1"/>
    </row>
    <row r="24" spans="1:7" x14ac:dyDescent="0.25">
      <c r="A24" s="9" t="s">
        <v>325</v>
      </c>
      <c r="B24" s="2" t="s">
        <v>324</v>
      </c>
      <c r="C24" s="15">
        <v>40.26</v>
      </c>
      <c r="D24" s="15"/>
      <c r="E24" s="15">
        <v>40.26</v>
      </c>
      <c r="F24" s="17">
        <v>108743</v>
      </c>
      <c r="G24" s="1"/>
    </row>
    <row r="25" spans="1:7" x14ac:dyDescent="0.25">
      <c r="A25" s="9" t="s">
        <v>280</v>
      </c>
      <c r="B25" s="2" t="s">
        <v>280</v>
      </c>
      <c r="C25" s="15">
        <v>68.400000000000006</v>
      </c>
      <c r="D25" s="15"/>
      <c r="E25" s="15">
        <v>68.400000000000006</v>
      </c>
      <c r="F25" s="17">
        <v>108744</v>
      </c>
      <c r="G25" s="1"/>
    </row>
    <row r="26" spans="1:7" x14ac:dyDescent="0.25">
      <c r="A26" s="9" t="s">
        <v>276</v>
      </c>
      <c r="B26" s="2" t="s">
        <v>757</v>
      </c>
      <c r="C26" s="15">
        <v>115.27</v>
      </c>
      <c r="D26" s="15">
        <v>23.05</v>
      </c>
      <c r="E26" s="15">
        <v>138.32</v>
      </c>
      <c r="F26" s="17">
        <v>108737</v>
      </c>
      <c r="G26" s="1"/>
    </row>
    <row r="27" spans="1:7" x14ac:dyDescent="0.25">
      <c r="A27" s="9" t="s">
        <v>758</v>
      </c>
      <c r="B27" s="2" t="s">
        <v>759</v>
      </c>
      <c r="C27" s="15">
        <v>90</v>
      </c>
      <c r="D27" s="15">
        <v>18</v>
      </c>
      <c r="E27" s="15">
        <v>108</v>
      </c>
      <c r="F27" s="17">
        <v>108763</v>
      </c>
      <c r="G27" s="1"/>
    </row>
    <row r="28" spans="1:7" x14ac:dyDescent="0.25">
      <c r="A28" s="9" t="s">
        <v>276</v>
      </c>
      <c r="B28" s="2" t="s">
        <v>760</v>
      </c>
      <c r="C28" s="15">
        <v>374.2</v>
      </c>
      <c r="D28" s="15">
        <v>74.84</v>
      </c>
      <c r="E28" s="15">
        <v>449.04</v>
      </c>
      <c r="F28" s="17">
        <v>108768</v>
      </c>
      <c r="G28" s="1"/>
    </row>
    <row r="29" spans="1:7" x14ac:dyDescent="0.25">
      <c r="A29" s="9" t="s">
        <v>324</v>
      </c>
      <c r="B29" s="2" t="s">
        <v>325</v>
      </c>
      <c r="C29" s="15">
        <v>1.3</v>
      </c>
      <c r="D29" s="15"/>
      <c r="E29" s="15">
        <v>1.3</v>
      </c>
      <c r="F29" s="17">
        <v>108770</v>
      </c>
      <c r="G29" s="1"/>
    </row>
    <row r="30" spans="1:7" x14ac:dyDescent="0.25">
      <c r="C30" s="13">
        <f>SUM(C13:C29)</f>
        <v>1591.06</v>
      </c>
      <c r="D30" s="13">
        <f>SUM(D13:D29)</f>
        <v>221.21</v>
      </c>
      <c r="E30" s="13">
        <f>SUM(E13:E29)</f>
        <v>1812.27</v>
      </c>
      <c r="F30" s="5"/>
      <c r="G30" s="1"/>
    </row>
    <row r="31" spans="1:7" x14ac:dyDescent="0.25">
      <c r="C31" s="26"/>
      <c r="D31" s="26"/>
      <c r="E31" s="26"/>
      <c r="F31" s="5"/>
      <c r="G31" s="1"/>
    </row>
    <row r="32" spans="1:7" x14ac:dyDescent="0.25">
      <c r="A32" s="6" t="s">
        <v>44</v>
      </c>
      <c r="C32" s="14"/>
      <c r="D32" s="14"/>
      <c r="E32" s="14"/>
      <c r="F32" s="5"/>
      <c r="G32" s="1"/>
    </row>
    <row r="33" spans="1:7" x14ac:dyDescent="0.25">
      <c r="A33" s="9" t="s">
        <v>13</v>
      </c>
      <c r="B33" s="2" t="s">
        <v>743</v>
      </c>
      <c r="C33" s="26">
        <v>68.95</v>
      </c>
      <c r="D33" s="26">
        <v>13.79</v>
      </c>
      <c r="E33" s="26">
        <v>82.74</v>
      </c>
      <c r="F33" s="5" t="s">
        <v>8</v>
      </c>
      <c r="G33" s="1"/>
    </row>
    <row r="34" spans="1:7" x14ac:dyDescent="0.25">
      <c r="A34" s="9" t="s">
        <v>324</v>
      </c>
      <c r="B34" s="2" t="s">
        <v>325</v>
      </c>
      <c r="C34" s="26">
        <v>51.48</v>
      </c>
      <c r="D34" s="26"/>
      <c r="E34" s="26">
        <v>51.48</v>
      </c>
      <c r="F34" s="5">
        <v>108745</v>
      </c>
      <c r="G34" s="1"/>
    </row>
    <row r="35" spans="1:7" x14ac:dyDescent="0.25">
      <c r="A35" s="9" t="s">
        <v>761</v>
      </c>
      <c r="B35" s="2" t="s">
        <v>762</v>
      </c>
      <c r="C35" s="26">
        <v>165</v>
      </c>
      <c r="D35" s="26"/>
      <c r="E35" s="26">
        <v>165</v>
      </c>
      <c r="F35" s="5">
        <v>108746</v>
      </c>
      <c r="G35" s="1"/>
    </row>
    <row r="36" spans="1:7" x14ac:dyDescent="0.25">
      <c r="A36" s="9" t="s">
        <v>763</v>
      </c>
      <c r="B36" s="2" t="s">
        <v>609</v>
      </c>
      <c r="C36" s="26">
        <v>1875</v>
      </c>
      <c r="D36" s="26"/>
      <c r="E36" s="26">
        <v>1875</v>
      </c>
      <c r="F36" s="5" t="s">
        <v>8</v>
      </c>
      <c r="G36" s="1"/>
    </row>
    <row r="37" spans="1:7" x14ac:dyDescent="0.25">
      <c r="A37" s="9" t="s">
        <v>764</v>
      </c>
      <c r="B37" s="2" t="s">
        <v>765</v>
      </c>
      <c r="C37" s="26">
        <v>199.5</v>
      </c>
      <c r="D37" s="26">
        <v>39.9</v>
      </c>
      <c r="E37" s="26">
        <v>239.4</v>
      </c>
      <c r="F37" s="5">
        <v>108747</v>
      </c>
      <c r="G37" s="1"/>
    </row>
    <row r="38" spans="1:7" x14ac:dyDescent="0.25">
      <c r="A38" s="9" t="s">
        <v>23</v>
      </c>
      <c r="B38" s="2" t="s">
        <v>766</v>
      </c>
      <c r="C38" s="166">
        <f>23.31+17.44</f>
        <v>40.75</v>
      </c>
      <c r="D38" s="26">
        <f>4.66+3.49</f>
        <v>8.15</v>
      </c>
      <c r="E38" s="26">
        <f>48.9+20.93</f>
        <v>69.83</v>
      </c>
      <c r="F38" s="5">
        <v>108739</v>
      </c>
      <c r="G38" s="1"/>
    </row>
    <row r="39" spans="1:7" x14ac:dyDescent="0.25">
      <c r="A39" s="9" t="s">
        <v>767</v>
      </c>
      <c r="B39" s="2" t="s">
        <v>768</v>
      </c>
      <c r="C39" s="166">
        <v>132.97</v>
      </c>
      <c r="D39" s="26"/>
      <c r="E39" s="26">
        <v>132.97</v>
      </c>
      <c r="F39" s="5" t="s">
        <v>118</v>
      </c>
      <c r="G39" s="1"/>
    </row>
    <row r="40" spans="1:7" x14ac:dyDescent="0.25">
      <c r="A40" s="9" t="s">
        <v>769</v>
      </c>
      <c r="B40" s="2" t="s">
        <v>770</v>
      </c>
      <c r="C40" s="166">
        <v>50</v>
      </c>
      <c r="D40" s="26">
        <v>10</v>
      </c>
      <c r="E40" s="26">
        <v>60</v>
      </c>
      <c r="F40" s="5" t="s">
        <v>118</v>
      </c>
      <c r="G40" s="1"/>
    </row>
    <row r="41" spans="1:7" x14ac:dyDescent="0.25">
      <c r="A41" s="9" t="s">
        <v>771</v>
      </c>
      <c r="B41" s="2" t="s">
        <v>772</v>
      </c>
      <c r="C41" s="166">
        <v>116.71</v>
      </c>
      <c r="D41" s="26">
        <v>23.34</v>
      </c>
      <c r="E41" s="26">
        <f>SUM(C41:D41)</f>
        <v>140.04999999999998</v>
      </c>
      <c r="F41" s="5">
        <v>108748</v>
      </c>
      <c r="G41" s="1"/>
    </row>
    <row r="42" spans="1:7" x14ac:dyDescent="0.25">
      <c r="A42" s="9" t="s">
        <v>773</v>
      </c>
      <c r="B42" s="2" t="s">
        <v>774</v>
      </c>
      <c r="C42" s="166">
        <v>118.64</v>
      </c>
      <c r="D42" s="26"/>
      <c r="E42" s="26">
        <v>118.64</v>
      </c>
      <c r="F42" s="5">
        <v>108749</v>
      </c>
      <c r="G42" s="1"/>
    </row>
    <row r="43" spans="1:7" x14ac:dyDescent="0.25">
      <c r="A43" s="9" t="s">
        <v>775</v>
      </c>
      <c r="B43" s="2" t="s">
        <v>776</v>
      </c>
      <c r="C43" s="166">
        <v>170</v>
      </c>
      <c r="D43" s="26"/>
      <c r="E43" s="26">
        <v>170</v>
      </c>
      <c r="F43" s="5">
        <v>108750</v>
      </c>
      <c r="G43" s="1"/>
    </row>
    <row r="44" spans="1:7" x14ac:dyDescent="0.25">
      <c r="A44" s="9" t="s">
        <v>777</v>
      </c>
      <c r="B44" s="2" t="s">
        <v>778</v>
      </c>
      <c r="C44" s="166">
        <v>15</v>
      </c>
      <c r="D44" s="26">
        <v>3</v>
      </c>
      <c r="E44" s="26">
        <v>18</v>
      </c>
      <c r="F44" s="5">
        <v>108757</v>
      </c>
      <c r="G44" s="1"/>
    </row>
    <row r="45" spans="1:7" x14ac:dyDescent="0.25">
      <c r="A45" s="9" t="s">
        <v>779</v>
      </c>
      <c r="B45" s="2" t="s">
        <v>780</v>
      </c>
      <c r="C45" s="166">
        <v>30</v>
      </c>
      <c r="D45" s="26"/>
      <c r="E45" s="26">
        <v>30</v>
      </c>
      <c r="F45" s="5">
        <v>108759</v>
      </c>
      <c r="G45" s="1"/>
    </row>
    <row r="46" spans="1:7" x14ac:dyDescent="0.25">
      <c r="A46" s="9" t="s">
        <v>300</v>
      </c>
      <c r="B46" s="2" t="s">
        <v>781</v>
      </c>
      <c r="C46" s="166">
        <v>65.17</v>
      </c>
      <c r="D46" s="26"/>
      <c r="E46" s="26">
        <v>65.174000000000007</v>
      </c>
      <c r="F46" s="5" t="s">
        <v>8</v>
      </c>
      <c r="G46" s="1"/>
    </row>
    <row r="47" spans="1:7" s="54" customFormat="1" x14ac:dyDescent="0.25">
      <c r="A47" s="9" t="s">
        <v>278</v>
      </c>
      <c r="B47" s="2" t="s">
        <v>782</v>
      </c>
      <c r="C47" s="166">
        <v>-33.75</v>
      </c>
      <c r="D47" s="26">
        <v>-1.69</v>
      </c>
      <c r="E47" s="26">
        <v>-35.44</v>
      </c>
      <c r="F47" s="5">
        <v>108761</v>
      </c>
      <c r="G47" s="11"/>
    </row>
    <row r="48" spans="1:7" x14ac:dyDescent="0.25">
      <c r="A48" s="9" t="s">
        <v>48</v>
      </c>
      <c r="B48" s="2" t="s">
        <v>687</v>
      </c>
      <c r="C48" s="166">
        <v>10</v>
      </c>
      <c r="D48" s="26">
        <v>2</v>
      </c>
      <c r="E48" s="26">
        <v>12</v>
      </c>
      <c r="F48" s="5" t="s">
        <v>8</v>
      </c>
      <c r="G48" s="1"/>
    </row>
    <row r="49" spans="1:8" x14ac:dyDescent="0.25">
      <c r="A49" s="9" t="s">
        <v>406</v>
      </c>
      <c r="B49" s="2" t="s">
        <v>783</v>
      </c>
      <c r="C49" s="166">
        <v>116.09</v>
      </c>
      <c r="D49" s="26"/>
      <c r="E49" s="26">
        <v>116.09</v>
      </c>
      <c r="F49" s="5">
        <v>108764</v>
      </c>
      <c r="G49" s="1"/>
    </row>
    <row r="50" spans="1:8" x14ac:dyDescent="0.25">
      <c r="A50" s="9" t="s">
        <v>324</v>
      </c>
      <c r="B50" s="2" t="s">
        <v>325</v>
      </c>
      <c r="C50" s="166">
        <v>17.28</v>
      </c>
      <c r="D50" s="26"/>
      <c r="E50" s="26">
        <v>17.28</v>
      </c>
      <c r="F50" s="5">
        <v>108765</v>
      </c>
      <c r="G50" s="1"/>
    </row>
    <row r="51" spans="1:8" ht="25.35" x14ac:dyDescent="0.25">
      <c r="A51" s="167" t="s">
        <v>784</v>
      </c>
      <c r="B51" s="168" t="s">
        <v>785</v>
      </c>
      <c r="C51" s="169">
        <v>111.7</v>
      </c>
      <c r="D51" s="170"/>
      <c r="E51" s="170">
        <v>111.7</v>
      </c>
      <c r="F51" s="171">
        <v>108767</v>
      </c>
      <c r="G51" s="1"/>
    </row>
    <row r="52" spans="1:8" x14ac:dyDescent="0.25">
      <c r="A52" s="9" t="s">
        <v>786</v>
      </c>
      <c r="B52" s="2" t="s">
        <v>787</v>
      </c>
      <c r="C52" s="166">
        <v>65.900000000000006</v>
      </c>
      <c r="D52" s="26"/>
      <c r="E52" s="26">
        <v>65.900000000000006</v>
      </c>
      <c r="F52" s="5">
        <v>108766</v>
      </c>
      <c r="G52" s="1"/>
    </row>
    <row r="53" spans="1:8" x14ac:dyDescent="0.25">
      <c r="A53" s="21"/>
      <c r="B53" s="22"/>
      <c r="C53" s="13">
        <f>SUM(C33:C52)</f>
        <v>3386.39</v>
      </c>
      <c r="D53" s="13">
        <f>SUM(D33:D52)</f>
        <v>98.490000000000009</v>
      </c>
      <c r="E53" s="13">
        <f>SUM(E33:E52)</f>
        <v>3505.8140000000003</v>
      </c>
      <c r="F53" s="5"/>
      <c r="G53" s="1"/>
    </row>
    <row r="54" spans="1:8" x14ac:dyDescent="0.25">
      <c r="A54" s="21"/>
      <c r="B54" s="22"/>
      <c r="C54" s="26"/>
      <c r="D54" s="26"/>
      <c r="E54" s="26"/>
      <c r="F54" s="5"/>
      <c r="G54" s="1"/>
    </row>
    <row r="55" spans="1:8" x14ac:dyDescent="0.25">
      <c r="A55" s="21"/>
      <c r="B55" s="22"/>
      <c r="C55" s="26"/>
      <c r="D55" s="26"/>
      <c r="E55" s="26"/>
      <c r="F55" s="5"/>
      <c r="G55" s="1"/>
    </row>
    <row r="56" spans="1:8" x14ac:dyDescent="0.25">
      <c r="A56" s="6" t="s">
        <v>54</v>
      </c>
      <c r="C56" s="14"/>
      <c r="D56" s="14"/>
      <c r="E56" s="14"/>
      <c r="F56" s="5"/>
      <c r="G56" s="1"/>
    </row>
    <row r="57" spans="1:8" x14ac:dyDescent="0.25">
      <c r="A57" s="9" t="s">
        <v>13</v>
      </c>
      <c r="B57" s="2" t="s">
        <v>743</v>
      </c>
      <c r="C57" s="12">
        <v>68.95</v>
      </c>
      <c r="D57" s="12">
        <v>13.79</v>
      </c>
      <c r="E57" s="12">
        <v>82.74</v>
      </c>
      <c r="F57" s="24" t="s">
        <v>8</v>
      </c>
      <c r="G57" s="1"/>
    </row>
    <row r="58" spans="1:8" x14ac:dyDescent="0.25">
      <c r="A58" s="9" t="s">
        <v>771</v>
      </c>
      <c r="B58" s="2" t="s">
        <v>788</v>
      </c>
      <c r="C58" s="12">
        <v>84.3</v>
      </c>
      <c r="D58" s="12">
        <v>4.22</v>
      </c>
      <c r="E58" s="12">
        <v>88.52</v>
      </c>
      <c r="F58" s="5">
        <v>108748</v>
      </c>
      <c r="G58" s="20"/>
      <c r="H58" s="21"/>
    </row>
    <row r="59" spans="1:8" x14ac:dyDescent="0.25">
      <c r="A59" s="9" t="s">
        <v>302</v>
      </c>
      <c r="B59" s="2" t="s">
        <v>789</v>
      </c>
      <c r="C59" s="12">
        <v>520</v>
      </c>
      <c r="D59" s="12">
        <v>104</v>
      </c>
      <c r="E59" s="12">
        <v>624</v>
      </c>
      <c r="F59" s="5">
        <v>108751</v>
      </c>
      <c r="G59" s="20"/>
      <c r="H59" s="21"/>
    </row>
    <row r="60" spans="1:8" x14ac:dyDescent="0.25">
      <c r="A60" s="25"/>
      <c r="B60" s="21"/>
      <c r="C60" s="13">
        <f>SUM(C57:C59)</f>
        <v>673.25</v>
      </c>
      <c r="D60" s="13">
        <f>SUM(D57:D59)</f>
        <v>122.00999999999999</v>
      </c>
      <c r="E60" s="13">
        <f>SUM(E57:E59)</f>
        <v>795.26</v>
      </c>
      <c r="F60" s="5"/>
      <c r="G60" s="1"/>
    </row>
    <row r="61" spans="1:8" x14ac:dyDescent="0.25">
      <c r="A61" s="6" t="s">
        <v>62</v>
      </c>
      <c r="C61" s="26"/>
      <c r="D61" s="26"/>
      <c r="E61" s="26"/>
      <c r="F61" s="5"/>
      <c r="G61" s="11"/>
    </row>
    <row r="62" spans="1:8" x14ac:dyDescent="0.25">
      <c r="A62" s="6"/>
      <c r="C62" s="26"/>
      <c r="D62" s="26"/>
      <c r="E62" s="26"/>
      <c r="F62" s="5"/>
      <c r="G62" s="11"/>
    </row>
    <row r="63" spans="1:8" x14ac:dyDescent="0.25">
      <c r="C63" s="13">
        <v>0</v>
      </c>
      <c r="D63" s="13">
        <v>0</v>
      </c>
      <c r="E63" s="13">
        <v>0</v>
      </c>
      <c r="F63" s="5"/>
      <c r="G63" s="11"/>
    </row>
    <row r="64" spans="1:8" x14ac:dyDescent="0.25">
      <c r="A64" s="6" t="s">
        <v>63</v>
      </c>
      <c r="C64" s="26"/>
      <c r="D64" s="26"/>
      <c r="E64" s="26"/>
      <c r="F64" s="5"/>
      <c r="G64" s="11"/>
    </row>
    <row r="65" spans="1:8" x14ac:dyDescent="0.25">
      <c r="A65" s="9" t="s">
        <v>613</v>
      </c>
      <c r="C65" s="26">
        <v>25</v>
      </c>
      <c r="D65" s="26">
        <v>5</v>
      </c>
      <c r="E65" s="26">
        <v>30</v>
      </c>
      <c r="F65" s="5">
        <v>108753</v>
      </c>
      <c r="G65" s="11"/>
    </row>
    <row r="66" spans="1:8" x14ac:dyDescent="0.25">
      <c r="A66" s="9" t="s">
        <v>278</v>
      </c>
      <c r="B66" s="2" t="s">
        <v>790</v>
      </c>
      <c r="C66" s="26">
        <v>5.77</v>
      </c>
      <c r="D66" s="26">
        <v>0.28999999999999998</v>
      </c>
      <c r="E66" s="26">
        <v>6.06</v>
      </c>
      <c r="F66" s="5">
        <v>108761</v>
      </c>
      <c r="G66" s="11"/>
    </row>
    <row r="67" spans="1:8" x14ac:dyDescent="0.25">
      <c r="C67" s="13">
        <f>SUM(C65:C66)</f>
        <v>30.77</v>
      </c>
      <c r="D67" s="13">
        <f>SUM(D65:D66)</f>
        <v>5.29</v>
      </c>
      <c r="E67" s="13">
        <f>SUM(E65:E66)</f>
        <v>36.06</v>
      </c>
      <c r="F67" s="5"/>
      <c r="G67" s="11"/>
    </row>
    <row r="68" spans="1:8" x14ac:dyDescent="0.25">
      <c r="C68" s="26"/>
      <c r="D68" s="26"/>
      <c r="E68" s="26"/>
      <c r="F68" s="5"/>
      <c r="G68" s="11"/>
    </row>
    <row r="69" spans="1:8" x14ac:dyDescent="0.25">
      <c r="A69" s="174" t="s">
        <v>66</v>
      </c>
      <c r="B69" s="175"/>
      <c r="C69" s="26"/>
      <c r="D69" s="26"/>
      <c r="E69" s="26"/>
      <c r="G69" s="11"/>
    </row>
    <row r="70" spans="1:8" x14ac:dyDescent="0.25">
      <c r="A70" s="9" t="s">
        <v>365</v>
      </c>
      <c r="B70" s="9" t="s">
        <v>791</v>
      </c>
      <c r="C70" s="26">
        <v>1814.71</v>
      </c>
      <c r="D70" s="26">
        <v>362.94</v>
      </c>
      <c r="E70" s="26">
        <v>2177.65</v>
      </c>
      <c r="F70" s="5">
        <v>108752</v>
      </c>
      <c r="G70" s="1"/>
    </row>
    <row r="71" spans="1:8" x14ac:dyDescent="0.25">
      <c r="C71" s="13">
        <f>SUM(C69:C70)</f>
        <v>1814.71</v>
      </c>
      <c r="D71" s="13">
        <f>SUM(D69:D70)</f>
        <v>362.94</v>
      </c>
      <c r="E71" s="13">
        <f>SUM(E69:E70)</f>
        <v>2177.65</v>
      </c>
      <c r="F71" s="5"/>
      <c r="G71" s="1"/>
    </row>
    <row r="72" spans="1:8" x14ac:dyDescent="0.25">
      <c r="C72" s="26"/>
      <c r="D72" s="26"/>
      <c r="E72" s="26"/>
      <c r="F72" s="5"/>
      <c r="G72" s="1"/>
    </row>
    <row r="73" spans="1:8" x14ac:dyDescent="0.25">
      <c r="A73" s="6" t="s">
        <v>67</v>
      </c>
      <c r="C73" s="26"/>
      <c r="D73" s="26"/>
      <c r="E73" s="26"/>
      <c r="F73" s="5"/>
      <c r="G73" s="1"/>
    </row>
    <row r="74" spans="1:8" x14ac:dyDescent="0.25">
      <c r="A74" s="9" t="s">
        <v>613</v>
      </c>
      <c r="B74" s="2" t="s">
        <v>700</v>
      </c>
      <c r="C74" s="26">
        <v>986</v>
      </c>
      <c r="D74" s="26">
        <v>197.2</v>
      </c>
      <c r="E74" s="26">
        <v>1183.2</v>
      </c>
      <c r="F74" s="5">
        <v>108753</v>
      </c>
      <c r="G74" s="1"/>
    </row>
    <row r="75" spans="1:8" x14ac:dyDescent="0.25">
      <c r="A75" s="9" t="s">
        <v>300</v>
      </c>
      <c r="B75" s="2" t="s">
        <v>792</v>
      </c>
      <c r="C75" s="26">
        <v>217.48</v>
      </c>
      <c r="D75" s="26"/>
      <c r="E75" s="26">
        <v>217.48</v>
      </c>
      <c r="F75" s="5" t="s">
        <v>8</v>
      </c>
      <c r="G75" s="1"/>
    </row>
    <row r="76" spans="1:8" x14ac:dyDescent="0.25">
      <c r="A76" s="9" t="s">
        <v>406</v>
      </c>
      <c r="B76" s="2" t="s">
        <v>793</v>
      </c>
      <c r="C76" s="26">
        <v>144.66999999999999</v>
      </c>
      <c r="D76" s="26"/>
      <c r="E76" s="26">
        <v>144.66999999999999</v>
      </c>
      <c r="F76" s="5">
        <v>108764</v>
      </c>
      <c r="G76" s="11"/>
    </row>
    <row r="77" spans="1:8" ht="13.25" thickBot="1" x14ac:dyDescent="0.3">
      <c r="C77" s="63">
        <f>SUM(C74:C76)</f>
        <v>1348.15</v>
      </c>
      <c r="D77" s="63">
        <f>SUM(D74:D76)</f>
        <v>197.2</v>
      </c>
      <c r="E77" s="63">
        <f>SUM(E74:E76)</f>
        <v>1545.3500000000001</v>
      </c>
      <c r="F77" s="5"/>
      <c r="G77" s="11"/>
    </row>
    <row r="78" spans="1:8" ht="13.25" thickTop="1" x14ac:dyDescent="0.25">
      <c r="C78" s="26"/>
      <c r="D78" s="26"/>
      <c r="E78" s="26"/>
      <c r="F78" s="5"/>
      <c r="G78" s="1"/>
      <c r="H78" s="2" t="s">
        <v>21</v>
      </c>
    </row>
    <row r="79" spans="1:8" x14ac:dyDescent="0.25">
      <c r="A79" s="6" t="s">
        <v>69</v>
      </c>
      <c r="C79" s="26"/>
      <c r="D79" s="26"/>
      <c r="E79" s="26"/>
      <c r="F79" s="5"/>
      <c r="G79" s="1"/>
    </row>
    <row r="80" spans="1:8" x14ac:dyDescent="0.25">
      <c r="A80" s="9" t="s">
        <v>492</v>
      </c>
      <c r="B80" s="2" t="s">
        <v>794</v>
      </c>
      <c r="C80" s="26">
        <v>36.049999999999997</v>
      </c>
      <c r="D80" s="26"/>
      <c r="E80" s="26">
        <v>36.049999999999997</v>
      </c>
      <c r="F80" s="5">
        <v>108754</v>
      </c>
      <c r="G80" s="1"/>
    </row>
    <row r="81" spans="1:7" ht="13.25" thickBot="1" x14ac:dyDescent="0.3">
      <c r="A81" s="9"/>
      <c r="B81" s="22"/>
      <c r="C81" s="63">
        <f>SUM(C80:C80)</f>
        <v>36.049999999999997</v>
      </c>
      <c r="D81" s="63"/>
      <c r="E81" s="63">
        <f>C81+D81</f>
        <v>36.049999999999997</v>
      </c>
      <c r="F81" s="5"/>
      <c r="G81" s="1"/>
    </row>
    <row r="82" spans="1:7" ht="13.25" thickTop="1" x14ac:dyDescent="0.25">
      <c r="A82" s="27"/>
      <c r="B82" s="28"/>
      <c r="C82" s="26"/>
      <c r="D82" s="26"/>
      <c r="E82" s="26"/>
      <c r="F82" s="5"/>
      <c r="G82" s="1"/>
    </row>
    <row r="83" spans="1:7" x14ac:dyDescent="0.25">
      <c r="A83" s="6" t="s">
        <v>72</v>
      </c>
      <c r="C83" s="26"/>
      <c r="D83" s="26"/>
      <c r="E83" s="26"/>
      <c r="F83" s="5"/>
      <c r="G83" s="1"/>
    </row>
    <row r="84" spans="1:7" x14ac:dyDescent="0.25">
      <c r="A84" s="9" t="s">
        <v>278</v>
      </c>
      <c r="B84" s="2" t="s">
        <v>686</v>
      </c>
      <c r="C84" s="26">
        <v>1.22</v>
      </c>
      <c r="D84" s="26">
        <v>0.06</v>
      </c>
      <c r="E84" s="26">
        <f>C84+D84</f>
        <v>1.28</v>
      </c>
      <c r="F84" s="5">
        <v>108761</v>
      </c>
      <c r="G84" s="1"/>
    </row>
    <row r="85" spans="1:7" x14ac:dyDescent="0.25">
      <c r="C85" s="13">
        <f>SUM(C84:C84)</f>
        <v>1.22</v>
      </c>
      <c r="D85" s="13">
        <f>SUM(D84:D84)</f>
        <v>0.06</v>
      </c>
      <c r="E85" s="13">
        <f>SUM(E84:E84)</f>
        <v>1.28</v>
      </c>
      <c r="F85" s="5"/>
      <c r="G85" s="1"/>
    </row>
    <row r="86" spans="1:7" x14ac:dyDescent="0.25">
      <c r="A86" s="6" t="s">
        <v>75</v>
      </c>
      <c r="B86" s="9"/>
      <c r="C86" s="14"/>
      <c r="D86" s="14"/>
      <c r="E86" s="14"/>
      <c r="F86" s="5"/>
      <c r="G86" s="1"/>
    </row>
    <row r="87" spans="1:7" s="54" customFormat="1" x14ac:dyDescent="0.25">
      <c r="A87" s="9" t="s">
        <v>13</v>
      </c>
      <c r="B87" s="2" t="s">
        <v>795</v>
      </c>
      <c r="C87" s="12">
        <v>21.89</v>
      </c>
      <c r="D87" s="12">
        <v>4.38</v>
      </c>
      <c r="E87" s="12">
        <v>26.27</v>
      </c>
      <c r="F87" s="5" t="s">
        <v>8</v>
      </c>
      <c r="G87" s="11"/>
    </row>
    <row r="88" spans="1:7" x14ac:dyDescent="0.25">
      <c r="A88" s="9" t="s">
        <v>13</v>
      </c>
      <c r="B88" s="9" t="s">
        <v>796</v>
      </c>
      <c r="C88" s="12">
        <v>41.24</v>
      </c>
      <c r="D88" s="12">
        <v>8.24</v>
      </c>
      <c r="E88" s="12">
        <v>49.48</v>
      </c>
      <c r="F88" s="5" t="s">
        <v>8</v>
      </c>
      <c r="G88" s="1"/>
    </row>
    <row r="89" spans="1:7" x14ac:dyDescent="0.25">
      <c r="A89" s="9" t="s">
        <v>23</v>
      </c>
      <c r="B89" s="9" t="s">
        <v>747</v>
      </c>
      <c r="C89" s="12">
        <v>98.5</v>
      </c>
      <c r="D89" s="12">
        <v>19.7</v>
      </c>
      <c r="E89" s="14">
        <v>118.2</v>
      </c>
      <c r="F89" s="5">
        <v>108739</v>
      </c>
      <c r="G89" s="1"/>
    </row>
    <row r="90" spans="1:7" x14ac:dyDescent="0.25">
      <c r="A90" s="9" t="s">
        <v>797</v>
      </c>
      <c r="B90" s="9" t="s">
        <v>798</v>
      </c>
      <c r="C90" s="12">
        <v>410</v>
      </c>
      <c r="D90" s="12">
        <v>82</v>
      </c>
      <c r="E90" s="14">
        <v>492</v>
      </c>
      <c r="F90" s="5">
        <v>108769</v>
      </c>
      <c r="G90" s="1"/>
    </row>
    <row r="91" spans="1:7" x14ac:dyDescent="0.25">
      <c r="C91" s="13">
        <f>SUM(C87:C90)</f>
        <v>571.63</v>
      </c>
      <c r="D91" s="13">
        <f>SUM(D87:D90)</f>
        <v>114.32</v>
      </c>
      <c r="E91" s="13">
        <f>SUM(E87:E90)</f>
        <v>685.95</v>
      </c>
      <c r="F91" s="5"/>
      <c r="G91" s="1"/>
    </row>
    <row r="92" spans="1:7" x14ac:dyDescent="0.25">
      <c r="C92" s="26"/>
      <c r="D92" s="26"/>
      <c r="E92" s="26"/>
      <c r="F92" s="5"/>
      <c r="G92" s="1"/>
    </row>
    <row r="93" spans="1:7" x14ac:dyDescent="0.25">
      <c r="A93" s="6" t="s">
        <v>78</v>
      </c>
      <c r="C93" s="14"/>
      <c r="D93" s="14"/>
      <c r="E93" s="14"/>
      <c r="F93" s="5"/>
      <c r="G93" s="1"/>
    </row>
    <row r="94" spans="1:7" x14ac:dyDescent="0.25">
      <c r="A94" s="9" t="s">
        <v>651</v>
      </c>
      <c r="B94" s="2" t="s">
        <v>799</v>
      </c>
      <c r="C94" s="14">
        <v>3.55</v>
      </c>
      <c r="D94" s="14">
        <v>0.71</v>
      </c>
      <c r="E94" s="14">
        <v>4.26</v>
      </c>
      <c r="F94" s="5">
        <v>108738</v>
      </c>
      <c r="G94" s="11"/>
    </row>
    <row r="95" spans="1:7" x14ac:dyDescent="0.25">
      <c r="A95" s="9" t="s">
        <v>322</v>
      </c>
      <c r="B95" s="2" t="s">
        <v>800</v>
      </c>
      <c r="C95" s="12">
        <v>25.41</v>
      </c>
      <c r="D95" s="12">
        <v>5.08</v>
      </c>
      <c r="E95" s="12">
        <v>30.49</v>
      </c>
      <c r="F95" s="5" t="s">
        <v>8</v>
      </c>
      <c r="G95" s="11"/>
    </row>
    <row r="96" spans="1:7" x14ac:dyDescent="0.25">
      <c r="A96" s="9" t="s">
        <v>613</v>
      </c>
      <c r="B96" s="2" t="s">
        <v>801</v>
      </c>
      <c r="C96" s="12">
        <v>350</v>
      </c>
      <c r="D96" s="12">
        <v>70</v>
      </c>
      <c r="E96" s="12">
        <v>420</v>
      </c>
      <c r="F96" s="5">
        <v>108753</v>
      </c>
      <c r="G96" s="11"/>
    </row>
    <row r="97" spans="1:7" x14ac:dyDescent="0.25">
      <c r="A97" s="9" t="s">
        <v>802</v>
      </c>
      <c r="B97" s="2" t="s">
        <v>803</v>
      </c>
      <c r="C97" s="12">
        <v>49.96</v>
      </c>
      <c r="D97" s="12"/>
      <c r="E97" s="12">
        <v>49.96</v>
      </c>
      <c r="F97" s="24" t="s">
        <v>118</v>
      </c>
      <c r="G97" s="1"/>
    </row>
    <row r="98" spans="1:7" x14ac:dyDescent="0.25">
      <c r="A98" s="9" t="s">
        <v>201</v>
      </c>
      <c r="B98" s="2" t="s">
        <v>804</v>
      </c>
      <c r="C98" s="12">
        <v>42.06</v>
      </c>
      <c r="D98" s="12">
        <v>2.1</v>
      </c>
      <c r="E98" s="12">
        <v>44.16</v>
      </c>
      <c r="F98" s="24">
        <v>108761</v>
      </c>
      <c r="G98" s="1"/>
    </row>
    <row r="99" spans="1:7" x14ac:dyDescent="0.25">
      <c r="A99" s="25"/>
      <c r="B99" s="21"/>
      <c r="C99" s="13">
        <f>SUM(C94:C98)</f>
        <v>470.97999999999996</v>
      </c>
      <c r="D99" s="13">
        <f>SUM(D94:D98)</f>
        <v>77.89</v>
      </c>
      <c r="E99" s="13">
        <f>SUM(E94:E98)</f>
        <v>548.87</v>
      </c>
      <c r="F99" s="5"/>
      <c r="G99" s="1"/>
    </row>
    <row r="100" spans="1:7" x14ac:dyDescent="0.25">
      <c r="A100" s="30" t="s">
        <v>83</v>
      </c>
      <c r="B100" s="21"/>
      <c r="C100" s="26"/>
      <c r="D100" s="26"/>
      <c r="E100" s="26"/>
      <c r="F100" s="5"/>
      <c r="G100" s="1"/>
    </row>
    <row r="101" spans="1:7" x14ac:dyDescent="0.25">
      <c r="A101" s="25" t="s">
        <v>575</v>
      </c>
      <c r="B101" s="21" t="s">
        <v>805</v>
      </c>
      <c r="C101" s="26">
        <v>620</v>
      </c>
      <c r="D101" s="26">
        <v>124</v>
      </c>
      <c r="E101" s="26">
        <v>744</v>
      </c>
      <c r="F101" s="5">
        <v>108756</v>
      </c>
      <c r="G101" s="1"/>
    </row>
    <row r="102" spans="1:7" x14ac:dyDescent="0.25">
      <c r="A102" s="25" t="s">
        <v>575</v>
      </c>
      <c r="B102" s="21" t="s">
        <v>806</v>
      </c>
      <c r="C102" s="26">
        <v>2350</v>
      </c>
      <c r="D102" s="26">
        <v>470</v>
      </c>
      <c r="E102" s="26">
        <v>2820</v>
      </c>
      <c r="F102" s="5">
        <v>108756</v>
      </c>
      <c r="G102" s="1"/>
    </row>
    <row r="103" spans="1:7" x14ac:dyDescent="0.25">
      <c r="A103" s="25" t="s">
        <v>575</v>
      </c>
      <c r="B103" s="31" t="s">
        <v>724</v>
      </c>
      <c r="C103" s="26">
        <v>313.33</v>
      </c>
      <c r="D103" s="26">
        <v>62.67</v>
      </c>
      <c r="E103" s="26">
        <v>376</v>
      </c>
      <c r="F103" s="5">
        <v>108756</v>
      </c>
      <c r="G103" s="1"/>
    </row>
    <row r="104" spans="1:7" x14ac:dyDescent="0.25">
      <c r="A104" s="25"/>
      <c r="B104" s="21"/>
      <c r="C104" s="13">
        <f>SUM(C101:C103)</f>
        <v>3283.33</v>
      </c>
      <c r="D104" s="13">
        <f>SUM(D101:D103)</f>
        <v>656.67</v>
      </c>
      <c r="E104" s="13">
        <f>SUM(E101:E103)</f>
        <v>3940</v>
      </c>
      <c r="F104" s="5"/>
      <c r="G104" s="11"/>
    </row>
    <row r="105" spans="1:7" x14ac:dyDescent="0.25">
      <c r="A105" s="25"/>
      <c r="B105" s="21"/>
      <c r="C105" s="26"/>
      <c r="D105" s="26"/>
      <c r="E105" s="26"/>
      <c r="F105" s="5"/>
      <c r="G105" s="11"/>
    </row>
    <row r="106" spans="1:7" x14ac:dyDescent="0.25">
      <c r="A106" s="32" t="s">
        <v>807</v>
      </c>
      <c r="B106" s="21"/>
      <c r="C106" s="26"/>
      <c r="D106" s="26"/>
      <c r="E106" s="26"/>
      <c r="F106" s="5"/>
      <c r="G106" s="11"/>
    </row>
    <row r="107" spans="1:7" x14ac:dyDescent="0.25">
      <c r="A107" s="25"/>
      <c r="B107" s="31"/>
      <c r="C107" s="26"/>
      <c r="D107" s="26"/>
      <c r="E107" s="26"/>
      <c r="F107" s="5"/>
      <c r="G107" s="11"/>
    </row>
    <row r="108" spans="1:7" x14ac:dyDescent="0.25">
      <c r="A108" s="25"/>
      <c r="B108" s="21"/>
      <c r="C108" s="13">
        <f>SUM(C107:C107)</f>
        <v>0</v>
      </c>
      <c r="D108" s="13">
        <f>SUM(D107:D107)</f>
        <v>0</v>
      </c>
      <c r="E108" s="13">
        <f>SUM(E107:E107)</f>
        <v>0</v>
      </c>
      <c r="F108" s="5"/>
      <c r="G108" s="11"/>
    </row>
    <row r="109" spans="1:7" x14ac:dyDescent="0.25">
      <c r="A109" s="6" t="s">
        <v>87</v>
      </c>
      <c r="B109" s="22"/>
      <c r="C109" s="14"/>
      <c r="D109" s="14"/>
      <c r="E109" s="14"/>
      <c r="G109" s="1"/>
    </row>
    <row r="110" spans="1:7" x14ac:dyDescent="0.25">
      <c r="A110" s="9" t="s">
        <v>332</v>
      </c>
      <c r="B110" s="2" t="s">
        <v>808</v>
      </c>
      <c r="C110" s="29">
        <v>16.66</v>
      </c>
      <c r="D110" s="29">
        <v>3.33</v>
      </c>
      <c r="E110" s="29">
        <v>19.989999999999998</v>
      </c>
      <c r="F110" s="17" t="s">
        <v>809</v>
      </c>
      <c r="G110" s="1"/>
    </row>
    <row r="111" spans="1:7" x14ac:dyDescent="0.25">
      <c r="A111" s="9"/>
      <c r="C111" s="59">
        <f>SUM(C110)</f>
        <v>16.66</v>
      </c>
      <c r="D111" s="59">
        <f>SUM(D110)</f>
        <v>3.33</v>
      </c>
      <c r="E111" s="59">
        <f>SUM(E110)</f>
        <v>19.989999999999998</v>
      </c>
      <c r="F111" s="5"/>
      <c r="G111" s="1"/>
    </row>
    <row r="112" spans="1:7" x14ac:dyDescent="0.25">
      <c r="A112" s="9"/>
      <c r="C112" s="172"/>
      <c r="D112" s="172"/>
      <c r="E112" s="172"/>
      <c r="F112" s="5"/>
      <c r="G112" s="1"/>
    </row>
    <row r="113" spans="1:7" x14ac:dyDescent="0.25">
      <c r="A113" s="34" t="s">
        <v>92</v>
      </c>
      <c r="B113" s="34"/>
      <c r="F113" s="5"/>
      <c r="G113" s="1"/>
    </row>
    <row r="114" spans="1:7" x14ac:dyDescent="0.25">
      <c r="A114" s="9" t="s">
        <v>322</v>
      </c>
      <c r="B114" s="2" t="s">
        <v>810</v>
      </c>
      <c r="C114" s="12">
        <v>21.65</v>
      </c>
      <c r="D114" s="12">
        <v>4.33</v>
      </c>
      <c r="E114" s="12">
        <v>25.98</v>
      </c>
      <c r="F114" s="5" t="s">
        <v>8</v>
      </c>
      <c r="G114" s="1"/>
    </row>
    <row r="115" spans="1:7" x14ac:dyDescent="0.25">
      <c r="C115" s="13">
        <f>SUM(C114:C114)</f>
        <v>21.65</v>
      </c>
      <c r="D115" s="13">
        <f>SUM(D114:D114)</f>
        <v>4.33</v>
      </c>
      <c r="E115" s="13">
        <f>SUM(E114:E114)</f>
        <v>25.98</v>
      </c>
      <c r="F115" s="5"/>
      <c r="G115" s="1"/>
    </row>
    <row r="116" spans="1:7" x14ac:dyDescent="0.25">
      <c r="C116" s="26"/>
      <c r="D116" s="26"/>
      <c r="E116" s="26"/>
      <c r="F116" s="5"/>
      <c r="G116" s="1"/>
    </row>
    <row r="117" spans="1:7" x14ac:dyDescent="0.25">
      <c r="A117" s="6" t="s">
        <v>93</v>
      </c>
      <c r="F117" s="5"/>
      <c r="G117" s="1"/>
    </row>
    <row r="118" spans="1:7" x14ac:dyDescent="0.25">
      <c r="A118" s="38" t="s">
        <v>94</v>
      </c>
      <c r="B118" s="39" t="s">
        <v>811</v>
      </c>
      <c r="C118" s="12">
        <v>12752.2</v>
      </c>
      <c r="D118" s="12"/>
      <c r="E118" s="12">
        <v>12752.2</v>
      </c>
      <c r="F118" s="5" t="s">
        <v>580</v>
      </c>
      <c r="G118" s="11"/>
    </row>
    <row r="119" spans="1:7" x14ac:dyDescent="0.25">
      <c r="A119" s="38" t="s">
        <v>97</v>
      </c>
      <c r="B119" s="39" t="s">
        <v>812</v>
      </c>
      <c r="C119" s="12">
        <v>3836.25</v>
      </c>
      <c r="D119" s="12"/>
      <c r="E119" s="12">
        <v>3836.25</v>
      </c>
      <c r="F119" s="5">
        <v>108760</v>
      </c>
      <c r="G119" s="1"/>
    </row>
    <row r="120" spans="1:7" x14ac:dyDescent="0.25">
      <c r="A120" s="38" t="s">
        <v>456</v>
      </c>
      <c r="B120" s="39" t="s">
        <v>813</v>
      </c>
      <c r="C120" s="12">
        <v>4612.09</v>
      </c>
      <c r="D120" s="12"/>
      <c r="E120" s="12">
        <v>4612.09</v>
      </c>
      <c r="F120" s="5">
        <v>108762</v>
      </c>
      <c r="G120" s="1"/>
    </row>
    <row r="121" spans="1:7" x14ac:dyDescent="0.25">
      <c r="A121" s="34"/>
      <c r="B121" s="34"/>
      <c r="C121" s="13">
        <f>SUM(C118:C120)</f>
        <v>21200.54</v>
      </c>
      <c r="D121" s="13"/>
      <c r="E121" s="13">
        <f>SUM(E118:E120)</f>
        <v>21200.54</v>
      </c>
      <c r="F121" s="5"/>
      <c r="G121" s="1"/>
    </row>
    <row r="122" spans="1:7" x14ac:dyDescent="0.25">
      <c r="C122" s="26"/>
      <c r="D122" s="26"/>
      <c r="E122" s="26"/>
      <c r="F122" s="2"/>
      <c r="G122" s="1"/>
    </row>
    <row r="123" spans="1:7" x14ac:dyDescent="0.25">
      <c r="B123" s="43" t="s">
        <v>101</v>
      </c>
      <c r="C123" s="13">
        <f>C11+C30+C53+C60+C63+C67+C71+C77+C81+C85+C91+C99+C104+C108+C111+C115+C121</f>
        <v>34616.04</v>
      </c>
      <c r="D123" s="13">
        <f>D11+D30+D53+D60+D63+D67+D71+D77+D81+D85+D91+D99+D104+D108+D111+D115+D121</f>
        <v>1897.6699999999996</v>
      </c>
      <c r="E123" s="13">
        <f>E11+E30+E53+E60+E63+E67+E71+E77+E81+E85+E91+E99+E104+E108+E111+E115+E121</f>
        <v>36534.634000000005</v>
      </c>
      <c r="F123" s="5"/>
      <c r="G123" s="1"/>
    </row>
    <row r="124" spans="1:7" x14ac:dyDescent="0.25">
      <c r="B124" s="45"/>
      <c r="C124" s="26"/>
      <c r="D124" s="26"/>
      <c r="E124" s="26"/>
      <c r="F124" s="5"/>
    </row>
    <row r="125" spans="1:7" x14ac:dyDescent="0.25">
      <c r="B125" s="45"/>
      <c r="C125" s="26"/>
      <c r="D125" s="26"/>
      <c r="E125" s="26"/>
      <c r="F125" s="5"/>
      <c r="G125" s="1"/>
    </row>
    <row r="126" spans="1:7" x14ac:dyDescent="0.25">
      <c r="A126" s="21"/>
      <c r="B126" s="21"/>
      <c r="C126" s="15"/>
      <c r="D126" s="4"/>
      <c r="E126" s="4"/>
      <c r="F126" s="5"/>
      <c r="G126" s="1"/>
    </row>
    <row r="127" spans="1:7" x14ac:dyDescent="0.25">
      <c r="A127" s="9"/>
      <c r="C127" s="15"/>
      <c r="D127" s="4"/>
      <c r="E127" s="4"/>
      <c r="F127" s="5"/>
      <c r="G127" s="1"/>
    </row>
    <row r="128" spans="1:7" x14ac:dyDescent="0.25">
      <c r="A128" s="50"/>
      <c r="C128" s="15"/>
      <c r="D128" s="4"/>
      <c r="E128" s="4"/>
      <c r="F128" s="5"/>
      <c r="G128" s="1"/>
    </row>
    <row r="129" spans="1:7" x14ac:dyDescent="0.25">
      <c r="A129" s="44"/>
      <c r="B129" s="51"/>
      <c r="C129" s="15"/>
      <c r="D129" s="4"/>
      <c r="E129" s="4"/>
      <c r="F129" s="5"/>
      <c r="G129" s="1"/>
    </row>
    <row r="130" spans="1:7" x14ac:dyDescent="0.25">
      <c r="A130" s="44"/>
      <c r="B130" s="51"/>
      <c r="C130" s="15"/>
      <c r="D130" s="4"/>
      <c r="E130" s="4"/>
      <c r="F130" s="5"/>
      <c r="G130" s="1"/>
    </row>
    <row r="131" spans="1:7" x14ac:dyDescent="0.25">
      <c r="A131" s="44"/>
      <c r="B131" s="51"/>
      <c r="C131" s="4"/>
      <c r="D131" s="4"/>
      <c r="E131" s="4"/>
      <c r="F131" s="5"/>
      <c r="G131" s="1"/>
    </row>
    <row r="132" spans="1:7" x14ac:dyDescent="0.25">
      <c r="A132" s="44"/>
      <c r="B132" s="51"/>
      <c r="C132" s="4"/>
      <c r="D132" s="4"/>
      <c r="E132" s="4"/>
      <c r="G132" s="1"/>
    </row>
    <row r="133" spans="1:7" x14ac:dyDescent="0.25">
      <c r="A133" s="44"/>
      <c r="B133" s="51"/>
      <c r="C133" s="4"/>
      <c r="D133" s="4"/>
      <c r="E133" s="4"/>
      <c r="G133" s="1"/>
    </row>
    <row r="134" spans="1:7" x14ac:dyDescent="0.25">
      <c r="A134" s="52"/>
      <c r="C134" s="4"/>
      <c r="D134" s="4"/>
      <c r="E134" s="4"/>
      <c r="G134" s="1"/>
    </row>
    <row r="135" spans="1:7" x14ac:dyDescent="0.25">
      <c r="C135" s="4"/>
      <c r="D135" s="4"/>
      <c r="E135" s="4"/>
      <c r="G135" s="1"/>
    </row>
    <row r="136" spans="1:7" x14ac:dyDescent="0.25">
      <c r="C136" s="4"/>
      <c r="D136" s="4"/>
      <c r="E136" s="4"/>
      <c r="G136" s="1"/>
    </row>
    <row r="137" spans="1:7" x14ac:dyDescent="0.25">
      <c r="C137" s="4"/>
      <c r="D137" s="4"/>
      <c r="E137" s="4"/>
      <c r="G137" s="1"/>
    </row>
    <row r="138" spans="1:7" x14ac:dyDescent="0.25">
      <c r="C138" s="4"/>
      <c r="D138" s="4"/>
      <c r="E138" s="4"/>
      <c r="G138" s="1"/>
    </row>
    <row r="139" spans="1:7" x14ac:dyDescent="0.25">
      <c r="C139" s="4"/>
      <c r="D139" s="4"/>
      <c r="E139" s="4"/>
      <c r="G139" s="1"/>
    </row>
    <row r="140" spans="1:7" x14ac:dyDescent="0.25">
      <c r="C140" s="4"/>
      <c r="D140" s="4"/>
      <c r="E140" s="4"/>
      <c r="G140" s="1"/>
    </row>
    <row r="141" spans="1:7" x14ac:dyDescent="0.25">
      <c r="C141" s="4"/>
      <c r="D141" s="4"/>
      <c r="E141" s="4"/>
      <c r="G141" s="1"/>
    </row>
    <row r="142" spans="1:7" x14ac:dyDescent="0.25">
      <c r="G142" s="1"/>
    </row>
  </sheetData>
  <mergeCells count="2">
    <mergeCell ref="A1:F1"/>
    <mergeCell ref="A69:B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>
      <selection activeCell="C10" sqref="C10"/>
    </sheetView>
  </sheetViews>
  <sheetFormatPr defaultRowHeight="12.7" x14ac:dyDescent="0.25"/>
  <cols>
    <col min="1" max="1" width="3.296875" style="1" customWidth="1"/>
    <col min="2" max="2" width="30.3984375" style="2" customWidth="1"/>
    <col min="3" max="3" width="32.59765625" style="2" customWidth="1"/>
    <col min="4" max="4" width="12.296875" style="4" customWidth="1"/>
    <col min="5" max="5" width="10.69921875" style="4" customWidth="1"/>
    <col min="6" max="6" width="13.09765625" style="4" customWidth="1"/>
    <col min="7" max="7" width="8.59765625" style="5" customWidth="1"/>
    <col min="8" max="8" width="8.296875" style="1" customWidth="1"/>
    <col min="9" max="256" width="9.09765625" style="2"/>
    <col min="257" max="257" width="3.296875" style="2" customWidth="1"/>
    <col min="258" max="258" width="30.3984375" style="2" customWidth="1"/>
    <col min="259" max="259" width="32.59765625" style="2" customWidth="1"/>
    <col min="260" max="260" width="12.296875" style="2" customWidth="1"/>
    <col min="261" max="261" width="10.69921875" style="2" customWidth="1"/>
    <col min="262" max="262" width="13.09765625" style="2" customWidth="1"/>
    <col min="263" max="263" width="8.59765625" style="2" customWidth="1"/>
    <col min="264" max="264" width="8.296875" style="2" customWidth="1"/>
    <col min="265" max="512" width="9.09765625" style="2"/>
    <col min="513" max="513" width="3.296875" style="2" customWidth="1"/>
    <col min="514" max="514" width="30.3984375" style="2" customWidth="1"/>
    <col min="515" max="515" width="32.59765625" style="2" customWidth="1"/>
    <col min="516" max="516" width="12.296875" style="2" customWidth="1"/>
    <col min="517" max="517" width="10.69921875" style="2" customWidth="1"/>
    <col min="518" max="518" width="13.09765625" style="2" customWidth="1"/>
    <col min="519" max="519" width="8.59765625" style="2" customWidth="1"/>
    <col min="520" max="520" width="8.296875" style="2" customWidth="1"/>
    <col min="521" max="768" width="9.09765625" style="2"/>
    <col min="769" max="769" width="3.296875" style="2" customWidth="1"/>
    <col min="770" max="770" width="30.3984375" style="2" customWidth="1"/>
    <col min="771" max="771" width="32.59765625" style="2" customWidth="1"/>
    <col min="772" max="772" width="12.296875" style="2" customWidth="1"/>
    <col min="773" max="773" width="10.69921875" style="2" customWidth="1"/>
    <col min="774" max="774" width="13.09765625" style="2" customWidth="1"/>
    <col min="775" max="775" width="8.59765625" style="2" customWidth="1"/>
    <col min="776" max="776" width="8.296875" style="2" customWidth="1"/>
    <col min="777" max="1024" width="9.09765625" style="2"/>
    <col min="1025" max="1025" width="3.296875" style="2" customWidth="1"/>
    <col min="1026" max="1026" width="30.3984375" style="2" customWidth="1"/>
    <col min="1027" max="1027" width="32.59765625" style="2" customWidth="1"/>
    <col min="1028" max="1028" width="12.296875" style="2" customWidth="1"/>
    <col min="1029" max="1029" width="10.69921875" style="2" customWidth="1"/>
    <col min="1030" max="1030" width="13.09765625" style="2" customWidth="1"/>
    <col min="1031" max="1031" width="8.59765625" style="2" customWidth="1"/>
    <col min="1032" max="1032" width="8.296875" style="2" customWidth="1"/>
    <col min="1033" max="1280" width="9.09765625" style="2"/>
    <col min="1281" max="1281" width="3.296875" style="2" customWidth="1"/>
    <col min="1282" max="1282" width="30.3984375" style="2" customWidth="1"/>
    <col min="1283" max="1283" width="32.59765625" style="2" customWidth="1"/>
    <col min="1284" max="1284" width="12.296875" style="2" customWidth="1"/>
    <col min="1285" max="1285" width="10.69921875" style="2" customWidth="1"/>
    <col min="1286" max="1286" width="13.09765625" style="2" customWidth="1"/>
    <col min="1287" max="1287" width="8.59765625" style="2" customWidth="1"/>
    <col min="1288" max="1288" width="8.296875" style="2" customWidth="1"/>
    <col min="1289" max="1536" width="9.09765625" style="2"/>
    <col min="1537" max="1537" width="3.296875" style="2" customWidth="1"/>
    <col min="1538" max="1538" width="30.3984375" style="2" customWidth="1"/>
    <col min="1539" max="1539" width="32.59765625" style="2" customWidth="1"/>
    <col min="1540" max="1540" width="12.296875" style="2" customWidth="1"/>
    <col min="1541" max="1541" width="10.69921875" style="2" customWidth="1"/>
    <col min="1542" max="1542" width="13.09765625" style="2" customWidth="1"/>
    <col min="1543" max="1543" width="8.59765625" style="2" customWidth="1"/>
    <col min="1544" max="1544" width="8.296875" style="2" customWidth="1"/>
    <col min="1545" max="1792" width="9.09765625" style="2"/>
    <col min="1793" max="1793" width="3.296875" style="2" customWidth="1"/>
    <col min="1794" max="1794" width="30.3984375" style="2" customWidth="1"/>
    <col min="1795" max="1795" width="32.59765625" style="2" customWidth="1"/>
    <col min="1796" max="1796" width="12.296875" style="2" customWidth="1"/>
    <col min="1797" max="1797" width="10.69921875" style="2" customWidth="1"/>
    <col min="1798" max="1798" width="13.09765625" style="2" customWidth="1"/>
    <col min="1799" max="1799" width="8.59765625" style="2" customWidth="1"/>
    <col min="1800" max="1800" width="8.296875" style="2" customWidth="1"/>
    <col min="1801" max="2048" width="9.09765625" style="2"/>
    <col min="2049" max="2049" width="3.296875" style="2" customWidth="1"/>
    <col min="2050" max="2050" width="30.3984375" style="2" customWidth="1"/>
    <col min="2051" max="2051" width="32.59765625" style="2" customWidth="1"/>
    <col min="2052" max="2052" width="12.296875" style="2" customWidth="1"/>
    <col min="2053" max="2053" width="10.69921875" style="2" customWidth="1"/>
    <col min="2054" max="2054" width="13.09765625" style="2" customWidth="1"/>
    <col min="2055" max="2055" width="8.59765625" style="2" customWidth="1"/>
    <col min="2056" max="2056" width="8.296875" style="2" customWidth="1"/>
    <col min="2057" max="2304" width="9.09765625" style="2"/>
    <col min="2305" max="2305" width="3.296875" style="2" customWidth="1"/>
    <col min="2306" max="2306" width="30.3984375" style="2" customWidth="1"/>
    <col min="2307" max="2307" width="32.59765625" style="2" customWidth="1"/>
    <col min="2308" max="2308" width="12.296875" style="2" customWidth="1"/>
    <col min="2309" max="2309" width="10.69921875" style="2" customWidth="1"/>
    <col min="2310" max="2310" width="13.09765625" style="2" customWidth="1"/>
    <col min="2311" max="2311" width="8.59765625" style="2" customWidth="1"/>
    <col min="2312" max="2312" width="8.296875" style="2" customWidth="1"/>
    <col min="2313" max="2560" width="9.09765625" style="2"/>
    <col min="2561" max="2561" width="3.296875" style="2" customWidth="1"/>
    <col min="2562" max="2562" width="30.3984375" style="2" customWidth="1"/>
    <col min="2563" max="2563" width="32.59765625" style="2" customWidth="1"/>
    <col min="2564" max="2564" width="12.296875" style="2" customWidth="1"/>
    <col min="2565" max="2565" width="10.69921875" style="2" customWidth="1"/>
    <col min="2566" max="2566" width="13.09765625" style="2" customWidth="1"/>
    <col min="2567" max="2567" width="8.59765625" style="2" customWidth="1"/>
    <col min="2568" max="2568" width="8.296875" style="2" customWidth="1"/>
    <col min="2569" max="2816" width="9.09765625" style="2"/>
    <col min="2817" max="2817" width="3.296875" style="2" customWidth="1"/>
    <col min="2818" max="2818" width="30.3984375" style="2" customWidth="1"/>
    <col min="2819" max="2819" width="32.59765625" style="2" customWidth="1"/>
    <col min="2820" max="2820" width="12.296875" style="2" customWidth="1"/>
    <col min="2821" max="2821" width="10.69921875" style="2" customWidth="1"/>
    <col min="2822" max="2822" width="13.09765625" style="2" customWidth="1"/>
    <col min="2823" max="2823" width="8.59765625" style="2" customWidth="1"/>
    <col min="2824" max="2824" width="8.296875" style="2" customWidth="1"/>
    <col min="2825" max="3072" width="9.09765625" style="2"/>
    <col min="3073" max="3073" width="3.296875" style="2" customWidth="1"/>
    <col min="3074" max="3074" width="30.3984375" style="2" customWidth="1"/>
    <col min="3075" max="3075" width="32.59765625" style="2" customWidth="1"/>
    <col min="3076" max="3076" width="12.296875" style="2" customWidth="1"/>
    <col min="3077" max="3077" width="10.69921875" style="2" customWidth="1"/>
    <col min="3078" max="3078" width="13.09765625" style="2" customWidth="1"/>
    <col min="3079" max="3079" width="8.59765625" style="2" customWidth="1"/>
    <col min="3080" max="3080" width="8.296875" style="2" customWidth="1"/>
    <col min="3081" max="3328" width="9.09765625" style="2"/>
    <col min="3329" max="3329" width="3.296875" style="2" customWidth="1"/>
    <col min="3330" max="3330" width="30.3984375" style="2" customWidth="1"/>
    <col min="3331" max="3331" width="32.59765625" style="2" customWidth="1"/>
    <col min="3332" max="3332" width="12.296875" style="2" customWidth="1"/>
    <col min="3333" max="3333" width="10.69921875" style="2" customWidth="1"/>
    <col min="3334" max="3334" width="13.09765625" style="2" customWidth="1"/>
    <col min="3335" max="3335" width="8.59765625" style="2" customWidth="1"/>
    <col min="3336" max="3336" width="8.296875" style="2" customWidth="1"/>
    <col min="3337" max="3584" width="9.09765625" style="2"/>
    <col min="3585" max="3585" width="3.296875" style="2" customWidth="1"/>
    <col min="3586" max="3586" width="30.3984375" style="2" customWidth="1"/>
    <col min="3587" max="3587" width="32.59765625" style="2" customWidth="1"/>
    <col min="3588" max="3588" width="12.296875" style="2" customWidth="1"/>
    <col min="3589" max="3589" width="10.69921875" style="2" customWidth="1"/>
    <col min="3590" max="3590" width="13.09765625" style="2" customWidth="1"/>
    <col min="3591" max="3591" width="8.59765625" style="2" customWidth="1"/>
    <col min="3592" max="3592" width="8.296875" style="2" customWidth="1"/>
    <col min="3593" max="3840" width="9.09765625" style="2"/>
    <col min="3841" max="3841" width="3.296875" style="2" customWidth="1"/>
    <col min="3842" max="3842" width="30.3984375" style="2" customWidth="1"/>
    <col min="3843" max="3843" width="32.59765625" style="2" customWidth="1"/>
    <col min="3844" max="3844" width="12.296875" style="2" customWidth="1"/>
    <col min="3845" max="3845" width="10.69921875" style="2" customWidth="1"/>
    <col min="3846" max="3846" width="13.09765625" style="2" customWidth="1"/>
    <col min="3847" max="3847" width="8.59765625" style="2" customWidth="1"/>
    <col min="3848" max="3848" width="8.296875" style="2" customWidth="1"/>
    <col min="3849" max="4096" width="9.09765625" style="2"/>
    <col min="4097" max="4097" width="3.296875" style="2" customWidth="1"/>
    <col min="4098" max="4098" width="30.3984375" style="2" customWidth="1"/>
    <col min="4099" max="4099" width="32.59765625" style="2" customWidth="1"/>
    <col min="4100" max="4100" width="12.296875" style="2" customWidth="1"/>
    <col min="4101" max="4101" width="10.69921875" style="2" customWidth="1"/>
    <col min="4102" max="4102" width="13.09765625" style="2" customWidth="1"/>
    <col min="4103" max="4103" width="8.59765625" style="2" customWidth="1"/>
    <col min="4104" max="4104" width="8.296875" style="2" customWidth="1"/>
    <col min="4105" max="4352" width="9.09765625" style="2"/>
    <col min="4353" max="4353" width="3.296875" style="2" customWidth="1"/>
    <col min="4354" max="4354" width="30.3984375" style="2" customWidth="1"/>
    <col min="4355" max="4355" width="32.59765625" style="2" customWidth="1"/>
    <col min="4356" max="4356" width="12.296875" style="2" customWidth="1"/>
    <col min="4357" max="4357" width="10.69921875" style="2" customWidth="1"/>
    <col min="4358" max="4358" width="13.09765625" style="2" customWidth="1"/>
    <col min="4359" max="4359" width="8.59765625" style="2" customWidth="1"/>
    <col min="4360" max="4360" width="8.296875" style="2" customWidth="1"/>
    <col min="4361" max="4608" width="9.09765625" style="2"/>
    <col min="4609" max="4609" width="3.296875" style="2" customWidth="1"/>
    <col min="4610" max="4610" width="30.3984375" style="2" customWidth="1"/>
    <col min="4611" max="4611" width="32.59765625" style="2" customWidth="1"/>
    <col min="4612" max="4612" width="12.296875" style="2" customWidth="1"/>
    <col min="4613" max="4613" width="10.69921875" style="2" customWidth="1"/>
    <col min="4614" max="4614" width="13.09765625" style="2" customWidth="1"/>
    <col min="4615" max="4615" width="8.59765625" style="2" customWidth="1"/>
    <col min="4616" max="4616" width="8.296875" style="2" customWidth="1"/>
    <col min="4617" max="4864" width="9.09765625" style="2"/>
    <col min="4865" max="4865" width="3.296875" style="2" customWidth="1"/>
    <col min="4866" max="4866" width="30.3984375" style="2" customWidth="1"/>
    <col min="4867" max="4867" width="32.59765625" style="2" customWidth="1"/>
    <col min="4868" max="4868" width="12.296875" style="2" customWidth="1"/>
    <col min="4869" max="4869" width="10.69921875" style="2" customWidth="1"/>
    <col min="4870" max="4870" width="13.09765625" style="2" customWidth="1"/>
    <col min="4871" max="4871" width="8.59765625" style="2" customWidth="1"/>
    <col min="4872" max="4872" width="8.296875" style="2" customWidth="1"/>
    <col min="4873" max="5120" width="9.09765625" style="2"/>
    <col min="5121" max="5121" width="3.296875" style="2" customWidth="1"/>
    <col min="5122" max="5122" width="30.3984375" style="2" customWidth="1"/>
    <col min="5123" max="5123" width="32.59765625" style="2" customWidth="1"/>
    <col min="5124" max="5124" width="12.296875" style="2" customWidth="1"/>
    <col min="5125" max="5125" width="10.69921875" style="2" customWidth="1"/>
    <col min="5126" max="5126" width="13.09765625" style="2" customWidth="1"/>
    <col min="5127" max="5127" width="8.59765625" style="2" customWidth="1"/>
    <col min="5128" max="5128" width="8.296875" style="2" customWidth="1"/>
    <col min="5129" max="5376" width="9.09765625" style="2"/>
    <col min="5377" max="5377" width="3.296875" style="2" customWidth="1"/>
    <col min="5378" max="5378" width="30.3984375" style="2" customWidth="1"/>
    <col min="5379" max="5379" width="32.59765625" style="2" customWidth="1"/>
    <col min="5380" max="5380" width="12.296875" style="2" customWidth="1"/>
    <col min="5381" max="5381" width="10.69921875" style="2" customWidth="1"/>
    <col min="5382" max="5382" width="13.09765625" style="2" customWidth="1"/>
    <col min="5383" max="5383" width="8.59765625" style="2" customWidth="1"/>
    <col min="5384" max="5384" width="8.296875" style="2" customWidth="1"/>
    <col min="5385" max="5632" width="9.09765625" style="2"/>
    <col min="5633" max="5633" width="3.296875" style="2" customWidth="1"/>
    <col min="5634" max="5634" width="30.3984375" style="2" customWidth="1"/>
    <col min="5635" max="5635" width="32.59765625" style="2" customWidth="1"/>
    <col min="5636" max="5636" width="12.296875" style="2" customWidth="1"/>
    <col min="5637" max="5637" width="10.69921875" style="2" customWidth="1"/>
    <col min="5638" max="5638" width="13.09765625" style="2" customWidth="1"/>
    <col min="5639" max="5639" width="8.59765625" style="2" customWidth="1"/>
    <col min="5640" max="5640" width="8.296875" style="2" customWidth="1"/>
    <col min="5641" max="5888" width="9.09765625" style="2"/>
    <col min="5889" max="5889" width="3.296875" style="2" customWidth="1"/>
    <col min="5890" max="5890" width="30.3984375" style="2" customWidth="1"/>
    <col min="5891" max="5891" width="32.59765625" style="2" customWidth="1"/>
    <col min="5892" max="5892" width="12.296875" style="2" customWidth="1"/>
    <col min="5893" max="5893" width="10.69921875" style="2" customWidth="1"/>
    <col min="5894" max="5894" width="13.09765625" style="2" customWidth="1"/>
    <col min="5895" max="5895" width="8.59765625" style="2" customWidth="1"/>
    <col min="5896" max="5896" width="8.296875" style="2" customWidth="1"/>
    <col min="5897" max="6144" width="9.09765625" style="2"/>
    <col min="6145" max="6145" width="3.296875" style="2" customWidth="1"/>
    <col min="6146" max="6146" width="30.3984375" style="2" customWidth="1"/>
    <col min="6147" max="6147" width="32.59765625" style="2" customWidth="1"/>
    <col min="6148" max="6148" width="12.296875" style="2" customWidth="1"/>
    <col min="6149" max="6149" width="10.69921875" style="2" customWidth="1"/>
    <col min="6150" max="6150" width="13.09765625" style="2" customWidth="1"/>
    <col min="6151" max="6151" width="8.59765625" style="2" customWidth="1"/>
    <col min="6152" max="6152" width="8.296875" style="2" customWidth="1"/>
    <col min="6153" max="6400" width="9.09765625" style="2"/>
    <col min="6401" max="6401" width="3.296875" style="2" customWidth="1"/>
    <col min="6402" max="6402" width="30.3984375" style="2" customWidth="1"/>
    <col min="6403" max="6403" width="32.59765625" style="2" customWidth="1"/>
    <col min="6404" max="6404" width="12.296875" style="2" customWidth="1"/>
    <col min="6405" max="6405" width="10.69921875" style="2" customWidth="1"/>
    <col min="6406" max="6406" width="13.09765625" style="2" customWidth="1"/>
    <col min="6407" max="6407" width="8.59765625" style="2" customWidth="1"/>
    <col min="6408" max="6408" width="8.296875" style="2" customWidth="1"/>
    <col min="6409" max="6656" width="9.09765625" style="2"/>
    <col min="6657" max="6657" width="3.296875" style="2" customWidth="1"/>
    <col min="6658" max="6658" width="30.3984375" style="2" customWidth="1"/>
    <col min="6659" max="6659" width="32.59765625" style="2" customWidth="1"/>
    <col min="6660" max="6660" width="12.296875" style="2" customWidth="1"/>
    <col min="6661" max="6661" width="10.69921875" style="2" customWidth="1"/>
    <col min="6662" max="6662" width="13.09765625" style="2" customWidth="1"/>
    <col min="6663" max="6663" width="8.59765625" style="2" customWidth="1"/>
    <col min="6664" max="6664" width="8.296875" style="2" customWidth="1"/>
    <col min="6665" max="6912" width="9.09765625" style="2"/>
    <col min="6913" max="6913" width="3.296875" style="2" customWidth="1"/>
    <col min="6914" max="6914" width="30.3984375" style="2" customWidth="1"/>
    <col min="6915" max="6915" width="32.59765625" style="2" customWidth="1"/>
    <col min="6916" max="6916" width="12.296875" style="2" customWidth="1"/>
    <col min="6917" max="6917" width="10.69921875" style="2" customWidth="1"/>
    <col min="6918" max="6918" width="13.09765625" style="2" customWidth="1"/>
    <col min="6919" max="6919" width="8.59765625" style="2" customWidth="1"/>
    <col min="6920" max="6920" width="8.296875" style="2" customWidth="1"/>
    <col min="6921" max="7168" width="9.09765625" style="2"/>
    <col min="7169" max="7169" width="3.296875" style="2" customWidth="1"/>
    <col min="7170" max="7170" width="30.3984375" style="2" customWidth="1"/>
    <col min="7171" max="7171" width="32.59765625" style="2" customWidth="1"/>
    <col min="7172" max="7172" width="12.296875" style="2" customWidth="1"/>
    <col min="7173" max="7173" width="10.69921875" style="2" customWidth="1"/>
    <col min="7174" max="7174" width="13.09765625" style="2" customWidth="1"/>
    <col min="7175" max="7175" width="8.59765625" style="2" customWidth="1"/>
    <col min="7176" max="7176" width="8.296875" style="2" customWidth="1"/>
    <col min="7177" max="7424" width="9.09765625" style="2"/>
    <col min="7425" max="7425" width="3.296875" style="2" customWidth="1"/>
    <col min="7426" max="7426" width="30.3984375" style="2" customWidth="1"/>
    <col min="7427" max="7427" width="32.59765625" style="2" customWidth="1"/>
    <col min="7428" max="7428" width="12.296875" style="2" customWidth="1"/>
    <col min="7429" max="7429" width="10.69921875" style="2" customWidth="1"/>
    <col min="7430" max="7430" width="13.09765625" style="2" customWidth="1"/>
    <col min="7431" max="7431" width="8.59765625" style="2" customWidth="1"/>
    <col min="7432" max="7432" width="8.296875" style="2" customWidth="1"/>
    <col min="7433" max="7680" width="9.09765625" style="2"/>
    <col min="7681" max="7681" width="3.296875" style="2" customWidth="1"/>
    <col min="7682" max="7682" width="30.3984375" style="2" customWidth="1"/>
    <col min="7683" max="7683" width="32.59765625" style="2" customWidth="1"/>
    <col min="7684" max="7684" width="12.296875" style="2" customWidth="1"/>
    <col min="7685" max="7685" width="10.69921875" style="2" customWidth="1"/>
    <col min="7686" max="7686" width="13.09765625" style="2" customWidth="1"/>
    <col min="7687" max="7687" width="8.59765625" style="2" customWidth="1"/>
    <col min="7688" max="7688" width="8.296875" style="2" customWidth="1"/>
    <col min="7689" max="7936" width="9.09765625" style="2"/>
    <col min="7937" max="7937" width="3.296875" style="2" customWidth="1"/>
    <col min="7938" max="7938" width="30.3984375" style="2" customWidth="1"/>
    <col min="7939" max="7939" width="32.59765625" style="2" customWidth="1"/>
    <col min="7940" max="7940" width="12.296875" style="2" customWidth="1"/>
    <col min="7941" max="7941" width="10.69921875" style="2" customWidth="1"/>
    <col min="7942" max="7942" width="13.09765625" style="2" customWidth="1"/>
    <col min="7943" max="7943" width="8.59765625" style="2" customWidth="1"/>
    <col min="7944" max="7944" width="8.296875" style="2" customWidth="1"/>
    <col min="7945" max="8192" width="9.09765625" style="2"/>
    <col min="8193" max="8193" width="3.296875" style="2" customWidth="1"/>
    <col min="8194" max="8194" width="30.3984375" style="2" customWidth="1"/>
    <col min="8195" max="8195" width="32.59765625" style="2" customWidth="1"/>
    <col min="8196" max="8196" width="12.296875" style="2" customWidth="1"/>
    <col min="8197" max="8197" width="10.69921875" style="2" customWidth="1"/>
    <col min="8198" max="8198" width="13.09765625" style="2" customWidth="1"/>
    <col min="8199" max="8199" width="8.59765625" style="2" customWidth="1"/>
    <col min="8200" max="8200" width="8.296875" style="2" customWidth="1"/>
    <col min="8201" max="8448" width="9.09765625" style="2"/>
    <col min="8449" max="8449" width="3.296875" style="2" customWidth="1"/>
    <col min="8450" max="8450" width="30.3984375" style="2" customWidth="1"/>
    <col min="8451" max="8451" width="32.59765625" style="2" customWidth="1"/>
    <col min="8452" max="8452" width="12.296875" style="2" customWidth="1"/>
    <col min="8453" max="8453" width="10.69921875" style="2" customWidth="1"/>
    <col min="8454" max="8454" width="13.09765625" style="2" customWidth="1"/>
    <col min="8455" max="8455" width="8.59765625" style="2" customWidth="1"/>
    <col min="8456" max="8456" width="8.296875" style="2" customWidth="1"/>
    <col min="8457" max="8704" width="9.09765625" style="2"/>
    <col min="8705" max="8705" width="3.296875" style="2" customWidth="1"/>
    <col min="8706" max="8706" width="30.3984375" style="2" customWidth="1"/>
    <col min="8707" max="8707" width="32.59765625" style="2" customWidth="1"/>
    <col min="8708" max="8708" width="12.296875" style="2" customWidth="1"/>
    <col min="8709" max="8709" width="10.69921875" style="2" customWidth="1"/>
    <col min="8710" max="8710" width="13.09765625" style="2" customWidth="1"/>
    <col min="8711" max="8711" width="8.59765625" style="2" customWidth="1"/>
    <col min="8712" max="8712" width="8.296875" style="2" customWidth="1"/>
    <col min="8713" max="8960" width="9.09765625" style="2"/>
    <col min="8961" max="8961" width="3.296875" style="2" customWidth="1"/>
    <col min="8962" max="8962" width="30.3984375" style="2" customWidth="1"/>
    <col min="8963" max="8963" width="32.59765625" style="2" customWidth="1"/>
    <col min="8964" max="8964" width="12.296875" style="2" customWidth="1"/>
    <col min="8965" max="8965" width="10.69921875" style="2" customWidth="1"/>
    <col min="8966" max="8966" width="13.09765625" style="2" customWidth="1"/>
    <col min="8967" max="8967" width="8.59765625" style="2" customWidth="1"/>
    <col min="8968" max="8968" width="8.296875" style="2" customWidth="1"/>
    <col min="8969" max="9216" width="9.09765625" style="2"/>
    <col min="9217" max="9217" width="3.296875" style="2" customWidth="1"/>
    <col min="9218" max="9218" width="30.3984375" style="2" customWidth="1"/>
    <col min="9219" max="9219" width="32.59765625" style="2" customWidth="1"/>
    <col min="9220" max="9220" width="12.296875" style="2" customWidth="1"/>
    <col min="9221" max="9221" width="10.69921875" style="2" customWidth="1"/>
    <col min="9222" max="9222" width="13.09765625" style="2" customWidth="1"/>
    <col min="9223" max="9223" width="8.59765625" style="2" customWidth="1"/>
    <col min="9224" max="9224" width="8.296875" style="2" customWidth="1"/>
    <col min="9225" max="9472" width="9.09765625" style="2"/>
    <col min="9473" max="9473" width="3.296875" style="2" customWidth="1"/>
    <col min="9474" max="9474" width="30.3984375" style="2" customWidth="1"/>
    <col min="9475" max="9475" width="32.59765625" style="2" customWidth="1"/>
    <col min="9476" max="9476" width="12.296875" style="2" customWidth="1"/>
    <col min="9477" max="9477" width="10.69921875" style="2" customWidth="1"/>
    <col min="9478" max="9478" width="13.09765625" style="2" customWidth="1"/>
    <col min="9479" max="9479" width="8.59765625" style="2" customWidth="1"/>
    <col min="9480" max="9480" width="8.296875" style="2" customWidth="1"/>
    <col min="9481" max="9728" width="9.09765625" style="2"/>
    <col min="9729" max="9729" width="3.296875" style="2" customWidth="1"/>
    <col min="9730" max="9730" width="30.3984375" style="2" customWidth="1"/>
    <col min="9731" max="9731" width="32.59765625" style="2" customWidth="1"/>
    <col min="9732" max="9732" width="12.296875" style="2" customWidth="1"/>
    <col min="9733" max="9733" width="10.69921875" style="2" customWidth="1"/>
    <col min="9734" max="9734" width="13.09765625" style="2" customWidth="1"/>
    <col min="9735" max="9735" width="8.59765625" style="2" customWidth="1"/>
    <col min="9736" max="9736" width="8.296875" style="2" customWidth="1"/>
    <col min="9737" max="9984" width="9.09765625" style="2"/>
    <col min="9985" max="9985" width="3.296875" style="2" customWidth="1"/>
    <col min="9986" max="9986" width="30.3984375" style="2" customWidth="1"/>
    <col min="9987" max="9987" width="32.59765625" style="2" customWidth="1"/>
    <col min="9988" max="9988" width="12.296875" style="2" customWidth="1"/>
    <col min="9989" max="9989" width="10.69921875" style="2" customWidth="1"/>
    <col min="9990" max="9990" width="13.09765625" style="2" customWidth="1"/>
    <col min="9991" max="9991" width="8.59765625" style="2" customWidth="1"/>
    <col min="9992" max="9992" width="8.296875" style="2" customWidth="1"/>
    <col min="9993" max="10240" width="9.09765625" style="2"/>
    <col min="10241" max="10241" width="3.296875" style="2" customWidth="1"/>
    <col min="10242" max="10242" width="30.3984375" style="2" customWidth="1"/>
    <col min="10243" max="10243" width="32.59765625" style="2" customWidth="1"/>
    <col min="10244" max="10244" width="12.296875" style="2" customWidth="1"/>
    <col min="10245" max="10245" width="10.69921875" style="2" customWidth="1"/>
    <col min="10246" max="10246" width="13.09765625" style="2" customWidth="1"/>
    <col min="10247" max="10247" width="8.59765625" style="2" customWidth="1"/>
    <col min="10248" max="10248" width="8.296875" style="2" customWidth="1"/>
    <col min="10249" max="10496" width="9.09765625" style="2"/>
    <col min="10497" max="10497" width="3.296875" style="2" customWidth="1"/>
    <col min="10498" max="10498" width="30.3984375" style="2" customWidth="1"/>
    <col min="10499" max="10499" width="32.59765625" style="2" customWidth="1"/>
    <col min="10500" max="10500" width="12.296875" style="2" customWidth="1"/>
    <col min="10501" max="10501" width="10.69921875" style="2" customWidth="1"/>
    <col min="10502" max="10502" width="13.09765625" style="2" customWidth="1"/>
    <col min="10503" max="10503" width="8.59765625" style="2" customWidth="1"/>
    <col min="10504" max="10504" width="8.296875" style="2" customWidth="1"/>
    <col min="10505" max="10752" width="9.09765625" style="2"/>
    <col min="10753" max="10753" width="3.296875" style="2" customWidth="1"/>
    <col min="10754" max="10754" width="30.3984375" style="2" customWidth="1"/>
    <col min="10755" max="10755" width="32.59765625" style="2" customWidth="1"/>
    <col min="10756" max="10756" width="12.296875" style="2" customWidth="1"/>
    <col min="10757" max="10757" width="10.69921875" style="2" customWidth="1"/>
    <col min="10758" max="10758" width="13.09765625" style="2" customWidth="1"/>
    <col min="10759" max="10759" width="8.59765625" style="2" customWidth="1"/>
    <col min="10760" max="10760" width="8.296875" style="2" customWidth="1"/>
    <col min="10761" max="11008" width="9.09765625" style="2"/>
    <col min="11009" max="11009" width="3.296875" style="2" customWidth="1"/>
    <col min="11010" max="11010" width="30.3984375" style="2" customWidth="1"/>
    <col min="11011" max="11011" width="32.59765625" style="2" customWidth="1"/>
    <col min="11012" max="11012" width="12.296875" style="2" customWidth="1"/>
    <col min="11013" max="11013" width="10.69921875" style="2" customWidth="1"/>
    <col min="11014" max="11014" width="13.09765625" style="2" customWidth="1"/>
    <col min="11015" max="11015" width="8.59765625" style="2" customWidth="1"/>
    <col min="11016" max="11016" width="8.296875" style="2" customWidth="1"/>
    <col min="11017" max="11264" width="9.09765625" style="2"/>
    <col min="11265" max="11265" width="3.296875" style="2" customWidth="1"/>
    <col min="11266" max="11266" width="30.3984375" style="2" customWidth="1"/>
    <col min="11267" max="11267" width="32.59765625" style="2" customWidth="1"/>
    <col min="11268" max="11268" width="12.296875" style="2" customWidth="1"/>
    <col min="11269" max="11269" width="10.69921875" style="2" customWidth="1"/>
    <col min="11270" max="11270" width="13.09765625" style="2" customWidth="1"/>
    <col min="11271" max="11271" width="8.59765625" style="2" customWidth="1"/>
    <col min="11272" max="11272" width="8.296875" style="2" customWidth="1"/>
    <col min="11273" max="11520" width="9.09765625" style="2"/>
    <col min="11521" max="11521" width="3.296875" style="2" customWidth="1"/>
    <col min="11522" max="11522" width="30.3984375" style="2" customWidth="1"/>
    <col min="11523" max="11523" width="32.59765625" style="2" customWidth="1"/>
    <col min="11524" max="11524" width="12.296875" style="2" customWidth="1"/>
    <col min="11525" max="11525" width="10.69921875" style="2" customWidth="1"/>
    <col min="11526" max="11526" width="13.09765625" style="2" customWidth="1"/>
    <col min="11527" max="11527" width="8.59765625" style="2" customWidth="1"/>
    <col min="11528" max="11528" width="8.296875" style="2" customWidth="1"/>
    <col min="11529" max="11776" width="9.09765625" style="2"/>
    <col min="11777" max="11777" width="3.296875" style="2" customWidth="1"/>
    <col min="11778" max="11778" width="30.3984375" style="2" customWidth="1"/>
    <col min="11779" max="11779" width="32.59765625" style="2" customWidth="1"/>
    <col min="11780" max="11780" width="12.296875" style="2" customWidth="1"/>
    <col min="11781" max="11781" width="10.69921875" style="2" customWidth="1"/>
    <col min="11782" max="11782" width="13.09765625" style="2" customWidth="1"/>
    <col min="11783" max="11783" width="8.59765625" style="2" customWidth="1"/>
    <col min="11784" max="11784" width="8.296875" style="2" customWidth="1"/>
    <col min="11785" max="12032" width="9.09765625" style="2"/>
    <col min="12033" max="12033" width="3.296875" style="2" customWidth="1"/>
    <col min="12034" max="12034" width="30.3984375" style="2" customWidth="1"/>
    <col min="12035" max="12035" width="32.59765625" style="2" customWidth="1"/>
    <col min="12036" max="12036" width="12.296875" style="2" customWidth="1"/>
    <col min="12037" max="12037" width="10.69921875" style="2" customWidth="1"/>
    <col min="12038" max="12038" width="13.09765625" style="2" customWidth="1"/>
    <col min="12039" max="12039" width="8.59765625" style="2" customWidth="1"/>
    <col min="12040" max="12040" width="8.296875" style="2" customWidth="1"/>
    <col min="12041" max="12288" width="9.09765625" style="2"/>
    <col min="12289" max="12289" width="3.296875" style="2" customWidth="1"/>
    <col min="12290" max="12290" width="30.3984375" style="2" customWidth="1"/>
    <col min="12291" max="12291" width="32.59765625" style="2" customWidth="1"/>
    <col min="12292" max="12292" width="12.296875" style="2" customWidth="1"/>
    <col min="12293" max="12293" width="10.69921875" style="2" customWidth="1"/>
    <col min="12294" max="12294" width="13.09765625" style="2" customWidth="1"/>
    <col min="12295" max="12295" width="8.59765625" style="2" customWidth="1"/>
    <col min="12296" max="12296" width="8.296875" style="2" customWidth="1"/>
    <col min="12297" max="12544" width="9.09765625" style="2"/>
    <col min="12545" max="12545" width="3.296875" style="2" customWidth="1"/>
    <col min="12546" max="12546" width="30.3984375" style="2" customWidth="1"/>
    <col min="12547" max="12547" width="32.59765625" style="2" customWidth="1"/>
    <col min="12548" max="12548" width="12.296875" style="2" customWidth="1"/>
    <col min="12549" max="12549" width="10.69921875" style="2" customWidth="1"/>
    <col min="12550" max="12550" width="13.09765625" style="2" customWidth="1"/>
    <col min="12551" max="12551" width="8.59765625" style="2" customWidth="1"/>
    <col min="12552" max="12552" width="8.296875" style="2" customWidth="1"/>
    <col min="12553" max="12800" width="9.09765625" style="2"/>
    <col min="12801" max="12801" width="3.296875" style="2" customWidth="1"/>
    <col min="12802" max="12802" width="30.3984375" style="2" customWidth="1"/>
    <col min="12803" max="12803" width="32.59765625" style="2" customWidth="1"/>
    <col min="12804" max="12804" width="12.296875" style="2" customWidth="1"/>
    <col min="12805" max="12805" width="10.69921875" style="2" customWidth="1"/>
    <col min="12806" max="12806" width="13.09765625" style="2" customWidth="1"/>
    <col min="12807" max="12807" width="8.59765625" style="2" customWidth="1"/>
    <col min="12808" max="12808" width="8.296875" style="2" customWidth="1"/>
    <col min="12809" max="13056" width="9.09765625" style="2"/>
    <col min="13057" max="13057" width="3.296875" style="2" customWidth="1"/>
    <col min="13058" max="13058" width="30.3984375" style="2" customWidth="1"/>
    <col min="13059" max="13059" width="32.59765625" style="2" customWidth="1"/>
    <col min="13060" max="13060" width="12.296875" style="2" customWidth="1"/>
    <col min="13061" max="13061" width="10.69921875" style="2" customWidth="1"/>
    <col min="13062" max="13062" width="13.09765625" style="2" customWidth="1"/>
    <col min="13063" max="13063" width="8.59765625" style="2" customWidth="1"/>
    <col min="13064" max="13064" width="8.296875" style="2" customWidth="1"/>
    <col min="13065" max="13312" width="9.09765625" style="2"/>
    <col min="13313" max="13313" width="3.296875" style="2" customWidth="1"/>
    <col min="13314" max="13314" width="30.3984375" style="2" customWidth="1"/>
    <col min="13315" max="13315" width="32.59765625" style="2" customWidth="1"/>
    <col min="13316" max="13316" width="12.296875" style="2" customWidth="1"/>
    <col min="13317" max="13317" width="10.69921875" style="2" customWidth="1"/>
    <col min="13318" max="13318" width="13.09765625" style="2" customWidth="1"/>
    <col min="13319" max="13319" width="8.59765625" style="2" customWidth="1"/>
    <col min="13320" max="13320" width="8.296875" style="2" customWidth="1"/>
    <col min="13321" max="13568" width="9.09765625" style="2"/>
    <col min="13569" max="13569" width="3.296875" style="2" customWidth="1"/>
    <col min="13570" max="13570" width="30.3984375" style="2" customWidth="1"/>
    <col min="13571" max="13571" width="32.59765625" style="2" customWidth="1"/>
    <col min="13572" max="13572" width="12.296875" style="2" customWidth="1"/>
    <col min="13573" max="13573" width="10.69921875" style="2" customWidth="1"/>
    <col min="13574" max="13574" width="13.09765625" style="2" customWidth="1"/>
    <col min="13575" max="13575" width="8.59765625" style="2" customWidth="1"/>
    <col min="13576" max="13576" width="8.296875" style="2" customWidth="1"/>
    <col min="13577" max="13824" width="9.09765625" style="2"/>
    <col min="13825" max="13825" width="3.296875" style="2" customWidth="1"/>
    <col min="13826" max="13826" width="30.3984375" style="2" customWidth="1"/>
    <col min="13827" max="13827" width="32.59765625" style="2" customWidth="1"/>
    <col min="13828" max="13828" width="12.296875" style="2" customWidth="1"/>
    <col min="13829" max="13829" width="10.69921875" style="2" customWidth="1"/>
    <col min="13830" max="13830" width="13.09765625" style="2" customWidth="1"/>
    <col min="13831" max="13831" width="8.59765625" style="2" customWidth="1"/>
    <col min="13832" max="13832" width="8.296875" style="2" customWidth="1"/>
    <col min="13833" max="14080" width="9.09765625" style="2"/>
    <col min="14081" max="14081" width="3.296875" style="2" customWidth="1"/>
    <col min="14082" max="14082" width="30.3984375" style="2" customWidth="1"/>
    <col min="14083" max="14083" width="32.59765625" style="2" customWidth="1"/>
    <col min="14084" max="14084" width="12.296875" style="2" customWidth="1"/>
    <col min="14085" max="14085" width="10.69921875" style="2" customWidth="1"/>
    <col min="14086" max="14086" width="13.09765625" style="2" customWidth="1"/>
    <col min="14087" max="14087" width="8.59765625" style="2" customWidth="1"/>
    <col min="14088" max="14088" width="8.296875" style="2" customWidth="1"/>
    <col min="14089" max="14336" width="9.09765625" style="2"/>
    <col min="14337" max="14337" width="3.296875" style="2" customWidth="1"/>
    <col min="14338" max="14338" width="30.3984375" style="2" customWidth="1"/>
    <col min="14339" max="14339" width="32.59765625" style="2" customWidth="1"/>
    <col min="14340" max="14340" width="12.296875" style="2" customWidth="1"/>
    <col min="14341" max="14341" width="10.69921875" style="2" customWidth="1"/>
    <col min="14342" max="14342" width="13.09765625" style="2" customWidth="1"/>
    <col min="14343" max="14343" width="8.59765625" style="2" customWidth="1"/>
    <col min="14344" max="14344" width="8.296875" style="2" customWidth="1"/>
    <col min="14345" max="14592" width="9.09765625" style="2"/>
    <col min="14593" max="14593" width="3.296875" style="2" customWidth="1"/>
    <col min="14594" max="14594" width="30.3984375" style="2" customWidth="1"/>
    <col min="14595" max="14595" width="32.59765625" style="2" customWidth="1"/>
    <col min="14596" max="14596" width="12.296875" style="2" customWidth="1"/>
    <col min="14597" max="14597" width="10.69921875" style="2" customWidth="1"/>
    <col min="14598" max="14598" width="13.09765625" style="2" customWidth="1"/>
    <col min="14599" max="14599" width="8.59765625" style="2" customWidth="1"/>
    <col min="14600" max="14600" width="8.296875" style="2" customWidth="1"/>
    <col min="14601" max="14848" width="9.09765625" style="2"/>
    <col min="14849" max="14849" width="3.296875" style="2" customWidth="1"/>
    <col min="14850" max="14850" width="30.3984375" style="2" customWidth="1"/>
    <col min="14851" max="14851" width="32.59765625" style="2" customWidth="1"/>
    <col min="14852" max="14852" width="12.296875" style="2" customWidth="1"/>
    <col min="14853" max="14853" width="10.69921875" style="2" customWidth="1"/>
    <col min="14854" max="14854" width="13.09765625" style="2" customWidth="1"/>
    <col min="14855" max="14855" width="8.59765625" style="2" customWidth="1"/>
    <col min="14856" max="14856" width="8.296875" style="2" customWidth="1"/>
    <col min="14857" max="15104" width="9.09765625" style="2"/>
    <col min="15105" max="15105" width="3.296875" style="2" customWidth="1"/>
    <col min="15106" max="15106" width="30.3984375" style="2" customWidth="1"/>
    <col min="15107" max="15107" width="32.59765625" style="2" customWidth="1"/>
    <col min="15108" max="15108" width="12.296875" style="2" customWidth="1"/>
    <col min="15109" max="15109" width="10.69921875" style="2" customWidth="1"/>
    <col min="15110" max="15110" width="13.09765625" style="2" customWidth="1"/>
    <col min="15111" max="15111" width="8.59765625" style="2" customWidth="1"/>
    <col min="15112" max="15112" width="8.296875" style="2" customWidth="1"/>
    <col min="15113" max="15360" width="9.09765625" style="2"/>
    <col min="15361" max="15361" width="3.296875" style="2" customWidth="1"/>
    <col min="15362" max="15362" width="30.3984375" style="2" customWidth="1"/>
    <col min="15363" max="15363" width="32.59765625" style="2" customWidth="1"/>
    <col min="15364" max="15364" width="12.296875" style="2" customWidth="1"/>
    <col min="15365" max="15365" width="10.69921875" style="2" customWidth="1"/>
    <col min="15366" max="15366" width="13.09765625" style="2" customWidth="1"/>
    <col min="15367" max="15367" width="8.59765625" style="2" customWidth="1"/>
    <col min="15368" max="15368" width="8.296875" style="2" customWidth="1"/>
    <col min="15369" max="15616" width="9.09765625" style="2"/>
    <col min="15617" max="15617" width="3.296875" style="2" customWidth="1"/>
    <col min="15618" max="15618" width="30.3984375" style="2" customWidth="1"/>
    <col min="15619" max="15619" width="32.59765625" style="2" customWidth="1"/>
    <col min="15620" max="15620" width="12.296875" style="2" customWidth="1"/>
    <col min="15621" max="15621" width="10.69921875" style="2" customWidth="1"/>
    <col min="15622" max="15622" width="13.09765625" style="2" customWidth="1"/>
    <col min="15623" max="15623" width="8.59765625" style="2" customWidth="1"/>
    <col min="15624" max="15624" width="8.296875" style="2" customWidth="1"/>
    <col min="15625" max="15872" width="9.09765625" style="2"/>
    <col min="15873" max="15873" width="3.296875" style="2" customWidth="1"/>
    <col min="15874" max="15874" width="30.3984375" style="2" customWidth="1"/>
    <col min="15875" max="15875" width="32.59765625" style="2" customWidth="1"/>
    <col min="15876" max="15876" width="12.296875" style="2" customWidth="1"/>
    <col min="15877" max="15877" width="10.69921875" style="2" customWidth="1"/>
    <col min="15878" max="15878" width="13.09765625" style="2" customWidth="1"/>
    <col min="15879" max="15879" width="8.59765625" style="2" customWidth="1"/>
    <col min="15880" max="15880" width="8.296875" style="2" customWidth="1"/>
    <col min="15881" max="16128" width="9.09765625" style="2"/>
    <col min="16129" max="16129" width="3.296875" style="2" customWidth="1"/>
    <col min="16130" max="16130" width="30.3984375" style="2" customWidth="1"/>
    <col min="16131" max="16131" width="32.59765625" style="2" customWidth="1"/>
    <col min="16132" max="16132" width="12.296875" style="2" customWidth="1"/>
    <col min="16133" max="16133" width="10.69921875" style="2" customWidth="1"/>
    <col min="16134" max="16134" width="13.09765625" style="2" customWidth="1"/>
    <col min="16135" max="16135" width="8.59765625" style="2" customWidth="1"/>
    <col min="16136" max="16136" width="8.296875" style="2" customWidth="1"/>
    <col min="16137" max="16384" width="9.09765625" style="2"/>
  </cols>
  <sheetData>
    <row r="1" spans="2:9" ht="18.600000000000001" customHeight="1" x14ac:dyDescent="0.25">
      <c r="B1" s="173" t="s">
        <v>0</v>
      </c>
      <c r="C1" s="173"/>
      <c r="D1" s="173"/>
      <c r="E1" s="173"/>
      <c r="F1" s="173"/>
      <c r="G1" s="173"/>
    </row>
    <row r="2" spans="2:9" ht="15.7" customHeight="1" x14ac:dyDescent="0.25">
      <c r="C2" s="3">
        <v>42856</v>
      </c>
    </row>
    <row r="3" spans="2:9" ht="15.7" customHeight="1" x14ac:dyDescent="0.25">
      <c r="C3" s="3"/>
    </row>
    <row r="4" spans="2:9" ht="15" customHeight="1" x14ac:dyDescent="0.25">
      <c r="B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9" ht="11.95" customHeight="1" x14ac:dyDescent="0.25">
      <c r="B5" s="9" t="s">
        <v>6</v>
      </c>
      <c r="C5" s="2" t="s">
        <v>7</v>
      </c>
      <c r="D5" s="10">
        <v>583</v>
      </c>
      <c r="E5" s="10"/>
      <c r="F5" s="10">
        <v>583</v>
      </c>
      <c r="G5" s="5" t="s">
        <v>8</v>
      </c>
    </row>
    <row r="6" spans="2:9" ht="11.95" customHeight="1" x14ac:dyDescent="0.25">
      <c r="B6" s="9" t="s">
        <v>13</v>
      </c>
      <c r="C6" s="2" t="s">
        <v>113</v>
      </c>
      <c r="D6" s="12">
        <v>14.41</v>
      </c>
      <c r="E6" s="12">
        <v>2.88</v>
      </c>
      <c r="F6" s="12">
        <v>17.29</v>
      </c>
      <c r="G6" s="5" t="s">
        <v>8</v>
      </c>
      <c r="H6" s="11"/>
    </row>
    <row r="7" spans="2:9" ht="11.95" customHeight="1" x14ac:dyDescent="0.25">
      <c r="B7" s="9" t="s">
        <v>13</v>
      </c>
      <c r="C7" s="2" t="s">
        <v>113</v>
      </c>
      <c r="D7" s="12">
        <v>38.65</v>
      </c>
      <c r="E7" s="12">
        <v>7.73</v>
      </c>
      <c r="F7" s="12">
        <v>46.38</v>
      </c>
      <c r="G7" s="5" t="s">
        <v>8</v>
      </c>
      <c r="H7" s="11"/>
    </row>
    <row r="8" spans="2:9" ht="11.95" customHeight="1" x14ac:dyDescent="0.25">
      <c r="B8" s="9" t="s">
        <v>50</v>
      </c>
      <c r="C8" s="2" t="s">
        <v>114</v>
      </c>
      <c r="D8" s="12">
        <v>174.17</v>
      </c>
      <c r="E8" s="12"/>
      <c r="F8" s="12">
        <v>174.17</v>
      </c>
      <c r="G8" s="5">
        <v>108595</v>
      </c>
      <c r="H8" s="11"/>
    </row>
    <row r="9" spans="2:9" ht="11.95" customHeight="1" x14ac:dyDescent="0.25">
      <c r="B9" s="9" t="s">
        <v>23</v>
      </c>
      <c r="C9" s="2" t="s">
        <v>77</v>
      </c>
      <c r="D9" s="12">
        <v>11.7</v>
      </c>
      <c r="E9" s="12">
        <v>2.34</v>
      </c>
      <c r="F9" s="12">
        <v>14.04</v>
      </c>
      <c r="G9" s="5">
        <v>108596</v>
      </c>
      <c r="H9" s="11"/>
    </row>
    <row r="10" spans="2:9" ht="11.95" customHeight="1" x14ac:dyDescent="0.25">
      <c r="B10" s="9" t="s">
        <v>17</v>
      </c>
      <c r="C10" s="2" t="s">
        <v>115</v>
      </c>
      <c r="D10" s="12">
        <v>15</v>
      </c>
      <c r="E10" s="12">
        <v>3</v>
      </c>
      <c r="F10" s="12">
        <v>18</v>
      </c>
      <c r="G10" s="5" t="s">
        <v>8</v>
      </c>
      <c r="H10" s="11"/>
    </row>
    <row r="11" spans="2:9" ht="12.85" customHeight="1" x14ac:dyDescent="0.25">
      <c r="D11" s="13">
        <f>SUM(D5:D10)</f>
        <v>836.93</v>
      </c>
      <c r="E11" s="13">
        <f>SUM(E5:E10)</f>
        <v>15.95</v>
      </c>
      <c r="F11" s="13">
        <f>SUM(F5:F10)</f>
        <v>852.87999999999988</v>
      </c>
      <c r="I11" s="2" t="s">
        <v>21</v>
      </c>
    </row>
    <row r="12" spans="2:9" x14ac:dyDescent="0.25">
      <c r="B12" s="6" t="s">
        <v>22</v>
      </c>
      <c r="D12" s="14"/>
      <c r="E12" s="14"/>
      <c r="F12" s="14"/>
    </row>
    <row r="13" spans="2:9" x14ac:dyDescent="0.25">
      <c r="B13" s="9" t="s">
        <v>23</v>
      </c>
      <c r="C13" s="2" t="s">
        <v>24</v>
      </c>
      <c r="D13" s="14">
        <v>20.11</v>
      </c>
      <c r="E13" s="14">
        <v>4.0199999999999996</v>
      </c>
      <c r="F13" s="14">
        <v>24.13</v>
      </c>
      <c r="G13" s="5">
        <v>108596</v>
      </c>
      <c r="H13" s="11"/>
    </row>
    <row r="14" spans="2:9" x14ac:dyDescent="0.25">
      <c r="B14" s="9" t="s">
        <v>116</v>
      </c>
      <c r="C14" s="2" t="s">
        <v>117</v>
      </c>
      <c r="D14" s="14">
        <v>99</v>
      </c>
      <c r="E14" s="14"/>
      <c r="F14" s="14">
        <v>99</v>
      </c>
      <c r="G14" s="5" t="s">
        <v>118</v>
      </c>
    </row>
    <row r="15" spans="2:9" x14ac:dyDescent="0.25">
      <c r="B15" s="9" t="s">
        <v>29</v>
      </c>
      <c r="C15" s="2" t="s">
        <v>30</v>
      </c>
      <c r="D15" s="15">
        <v>9.0500000000000007</v>
      </c>
      <c r="E15" s="15"/>
      <c r="F15" s="15">
        <v>9.0500000000000007</v>
      </c>
      <c r="G15" s="5" t="s">
        <v>8</v>
      </c>
    </row>
    <row r="16" spans="2:9" x14ac:dyDescent="0.25">
      <c r="B16" s="9" t="s">
        <v>31</v>
      </c>
      <c r="C16" s="2" t="s">
        <v>32</v>
      </c>
      <c r="D16" s="15">
        <v>31.38</v>
      </c>
      <c r="E16" s="15">
        <v>6.28</v>
      </c>
      <c r="F16" s="15">
        <v>37.659999999999997</v>
      </c>
      <c r="G16" s="5">
        <v>108597</v>
      </c>
      <c r="H16" s="11"/>
    </row>
    <row r="17" spans="2:12" x14ac:dyDescent="0.25">
      <c r="B17" s="2" t="s">
        <v>33</v>
      </c>
      <c r="C17" s="2" t="s">
        <v>34</v>
      </c>
      <c r="D17" s="16">
        <v>81.91</v>
      </c>
      <c r="E17" s="16">
        <v>16.38</v>
      </c>
      <c r="F17" s="16">
        <v>98.29</v>
      </c>
      <c r="G17" s="17" t="s">
        <v>8</v>
      </c>
    </row>
    <row r="18" spans="2:12" x14ac:dyDescent="0.25">
      <c r="B18" s="2" t="s">
        <v>17</v>
      </c>
      <c r="C18" s="2" t="s">
        <v>119</v>
      </c>
      <c r="D18" s="15">
        <v>164.37</v>
      </c>
      <c r="E18" s="15">
        <v>32.880000000000003</v>
      </c>
      <c r="F18" s="15">
        <v>197.25</v>
      </c>
      <c r="G18" s="17" t="s">
        <v>8</v>
      </c>
      <c r="H18" s="11"/>
    </row>
    <row r="19" spans="2:12" x14ac:dyDescent="0.25">
      <c r="B19" s="9" t="s">
        <v>36</v>
      </c>
      <c r="C19" s="2" t="s">
        <v>120</v>
      </c>
      <c r="D19" s="15">
        <v>36.46</v>
      </c>
      <c r="E19" s="15">
        <v>7.29</v>
      </c>
      <c r="F19" s="15">
        <v>43.75</v>
      </c>
      <c r="G19" s="17">
        <v>108598</v>
      </c>
      <c r="J19" s="16"/>
      <c r="K19" s="16"/>
      <c r="L19" s="16"/>
    </row>
    <row r="20" spans="2:12" x14ac:dyDescent="0.25">
      <c r="B20" s="9" t="s">
        <v>121</v>
      </c>
      <c r="C20" s="2" t="s">
        <v>122</v>
      </c>
      <c r="D20" s="15">
        <v>50.09</v>
      </c>
      <c r="E20" s="15">
        <v>10.02</v>
      </c>
      <c r="F20" s="15">
        <v>60.11</v>
      </c>
      <c r="G20" s="17">
        <v>108599</v>
      </c>
      <c r="J20" s="16"/>
      <c r="K20" s="16"/>
      <c r="L20" s="16"/>
    </row>
    <row r="21" spans="2:12" x14ac:dyDescent="0.25">
      <c r="B21" s="9" t="s">
        <v>123</v>
      </c>
      <c r="C21" s="2" t="s">
        <v>124</v>
      </c>
      <c r="D21" s="15">
        <v>264</v>
      </c>
      <c r="E21" s="15">
        <v>52.8</v>
      </c>
      <c r="F21" s="15">
        <v>316.8</v>
      </c>
      <c r="G21" s="17" t="s">
        <v>118</v>
      </c>
      <c r="J21" s="16"/>
      <c r="K21" s="16"/>
      <c r="L21" s="16"/>
    </row>
    <row r="22" spans="2:12" x14ac:dyDescent="0.25">
      <c r="B22" s="9" t="s">
        <v>125</v>
      </c>
      <c r="C22" s="2" t="s">
        <v>124</v>
      </c>
      <c r="D22" s="15">
        <v>286</v>
      </c>
      <c r="E22" s="15">
        <v>57.2</v>
      </c>
      <c r="F22" s="15">
        <v>343.2</v>
      </c>
      <c r="G22" s="17">
        <v>108600</v>
      </c>
      <c r="J22" s="16"/>
      <c r="K22" s="16"/>
      <c r="L22" s="16"/>
    </row>
    <row r="23" spans="2:12" x14ac:dyDescent="0.25">
      <c r="B23" s="9" t="s">
        <v>126</v>
      </c>
      <c r="C23" s="2" t="s">
        <v>127</v>
      </c>
      <c r="D23" s="14">
        <v>34.47</v>
      </c>
      <c r="E23" s="14">
        <v>6.89</v>
      </c>
      <c r="F23" s="14">
        <v>41.36</v>
      </c>
      <c r="G23" s="5">
        <v>108611</v>
      </c>
      <c r="J23" s="16"/>
      <c r="K23" s="16"/>
      <c r="L23" s="16"/>
    </row>
    <row r="24" spans="2:12" x14ac:dyDescent="0.25">
      <c r="B24" s="9" t="s">
        <v>128</v>
      </c>
      <c r="C24" s="2" t="s">
        <v>129</v>
      </c>
      <c r="D24" s="16">
        <v>260.8</v>
      </c>
      <c r="E24" s="16">
        <v>52.16</v>
      </c>
      <c r="F24" s="16">
        <v>312.95999999999998</v>
      </c>
      <c r="G24" s="17" t="s">
        <v>8</v>
      </c>
      <c r="J24" s="16"/>
      <c r="K24" s="16"/>
      <c r="L24" s="16"/>
    </row>
    <row r="25" spans="2:12" x14ac:dyDescent="0.25">
      <c r="D25" s="13">
        <f>SUM(D13:D24)</f>
        <v>1337.6399999999999</v>
      </c>
      <c r="E25" s="13">
        <f>SUM(E13:E24)</f>
        <v>245.92</v>
      </c>
      <c r="F25" s="13">
        <f>SUM(F13:F24)</f>
        <v>1583.56</v>
      </c>
    </row>
    <row r="26" spans="2:12" x14ac:dyDescent="0.25">
      <c r="B26" s="6" t="s">
        <v>44</v>
      </c>
      <c r="D26" s="14"/>
      <c r="E26" s="14"/>
      <c r="F26" s="14"/>
    </row>
    <row r="27" spans="2:12" x14ac:dyDescent="0.25">
      <c r="B27" s="9" t="s">
        <v>6</v>
      </c>
      <c r="C27" s="2" t="s">
        <v>7</v>
      </c>
      <c r="D27" s="14">
        <v>443</v>
      </c>
      <c r="E27" s="14"/>
      <c r="F27" s="14">
        <v>443</v>
      </c>
      <c r="G27" s="5" t="s">
        <v>8</v>
      </c>
    </row>
    <row r="28" spans="2:12" x14ac:dyDescent="0.25">
      <c r="B28" s="9" t="s">
        <v>13</v>
      </c>
      <c r="C28" s="2" t="s">
        <v>113</v>
      </c>
      <c r="D28" s="15">
        <v>64.650000000000006</v>
      </c>
      <c r="E28" s="15">
        <v>12.93</v>
      </c>
      <c r="F28" s="15">
        <v>77.58</v>
      </c>
      <c r="G28" s="5" t="s">
        <v>8</v>
      </c>
      <c r="H28" s="11"/>
    </row>
    <row r="29" spans="2:12" x14ac:dyDescent="0.25">
      <c r="B29" s="9" t="s">
        <v>130</v>
      </c>
      <c r="C29" s="2" t="s">
        <v>131</v>
      </c>
      <c r="D29" s="15">
        <v>40.409999999999997</v>
      </c>
      <c r="E29" s="15"/>
      <c r="F29" s="15">
        <v>40.409999999999997</v>
      </c>
      <c r="G29" s="5">
        <v>108601</v>
      </c>
      <c r="H29" s="11"/>
    </row>
    <row r="30" spans="2:12" x14ac:dyDescent="0.25">
      <c r="B30" s="9" t="s">
        <v>23</v>
      </c>
      <c r="C30" s="2" t="s">
        <v>24</v>
      </c>
      <c r="D30" s="15">
        <v>20.85</v>
      </c>
      <c r="E30" s="15">
        <v>4.17</v>
      </c>
      <c r="F30" s="15">
        <v>25.02</v>
      </c>
      <c r="G30" s="5">
        <v>108596</v>
      </c>
      <c r="H30" s="11"/>
    </row>
    <row r="31" spans="2:12" x14ac:dyDescent="0.25">
      <c r="B31" s="18" t="s">
        <v>48</v>
      </c>
      <c r="C31" s="2" t="s">
        <v>49</v>
      </c>
      <c r="D31" s="19">
        <v>10</v>
      </c>
      <c r="E31" s="16">
        <v>2</v>
      </c>
      <c r="F31" s="16">
        <v>12</v>
      </c>
      <c r="G31" s="5" t="s">
        <v>8</v>
      </c>
    </row>
    <row r="32" spans="2:12" x14ac:dyDescent="0.25">
      <c r="B32" s="18" t="s">
        <v>132</v>
      </c>
      <c r="C32" s="2" t="s">
        <v>122</v>
      </c>
      <c r="D32" s="19">
        <v>185.96</v>
      </c>
      <c r="E32" s="16">
        <v>37.19</v>
      </c>
      <c r="F32" s="16">
        <v>223.15</v>
      </c>
      <c r="G32" s="5">
        <v>108602</v>
      </c>
      <c r="H32" s="11"/>
    </row>
    <row r="33" spans="1:8" x14ac:dyDescent="0.25">
      <c r="B33" s="18" t="s">
        <v>133</v>
      </c>
      <c r="C33" s="2" t="s">
        <v>134</v>
      </c>
      <c r="D33" s="19">
        <v>47.2</v>
      </c>
      <c r="E33" s="16">
        <v>9.44</v>
      </c>
      <c r="F33" s="16">
        <v>56.64</v>
      </c>
      <c r="G33" s="5">
        <v>108603</v>
      </c>
      <c r="H33" s="11"/>
    </row>
    <row r="34" spans="1:8" x14ac:dyDescent="0.25">
      <c r="B34" s="9" t="s">
        <v>135</v>
      </c>
      <c r="C34" s="2" t="s">
        <v>136</v>
      </c>
      <c r="D34" s="16">
        <v>42.6</v>
      </c>
      <c r="E34" s="16">
        <v>8.52</v>
      </c>
      <c r="F34" s="16">
        <v>51.12</v>
      </c>
      <c r="G34" s="5" t="s">
        <v>8</v>
      </c>
      <c r="H34" s="11"/>
    </row>
    <row r="35" spans="1:8" x14ac:dyDescent="0.25">
      <c r="B35" s="9" t="s">
        <v>135</v>
      </c>
      <c r="C35" s="2" t="s">
        <v>137</v>
      </c>
      <c r="D35" s="14">
        <v>93.29</v>
      </c>
      <c r="E35" s="14">
        <v>18.66</v>
      </c>
      <c r="F35" s="14">
        <v>111.95</v>
      </c>
      <c r="G35" s="5" t="s">
        <v>8</v>
      </c>
      <c r="H35" s="11"/>
    </row>
    <row r="36" spans="1:8" x14ac:dyDescent="0.25">
      <c r="B36" s="9" t="s">
        <v>138</v>
      </c>
      <c r="C36" s="2" t="s">
        <v>139</v>
      </c>
      <c r="D36" s="14">
        <v>16</v>
      </c>
      <c r="E36" s="14">
        <v>3.2</v>
      </c>
      <c r="F36" s="14">
        <v>19.2</v>
      </c>
      <c r="G36" s="5">
        <v>108612</v>
      </c>
      <c r="H36" s="11"/>
    </row>
    <row r="37" spans="1:8" x14ac:dyDescent="0.25">
      <c r="B37" s="9" t="s">
        <v>52</v>
      </c>
      <c r="C37" s="2" t="s">
        <v>140</v>
      </c>
      <c r="D37" s="15">
        <v>78.069999999999993</v>
      </c>
      <c r="E37" s="15">
        <v>3.91</v>
      </c>
      <c r="F37" s="15">
        <v>81.98</v>
      </c>
      <c r="G37" s="5">
        <v>108604</v>
      </c>
      <c r="H37" s="11"/>
    </row>
    <row r="38" spans="1:8" s="21" customFormat="1" x14ac:dyDescent="0.25">
      <c r="A38" s="20"/>
      <c r="C38" s="22"/>
      <c r="D38" s="13">
        <f>SUM(D27:D37)</f>
        <v>1042.03</v>
      </c>
      <c r="E38" s="13">
        <f>SUM(E27:E37)</f>
        <v>100.02</v>
      </c>
      <c r="F38" s="13">
        <f>SUM(F27:F37)</f>
        <v>1142.05</v>
      </c>
      <c r="G38" s="23" t="s">
        <v>21</v>
      </c>
      <c r="H38" s="20"/>
    </row>
    <row r="39" spans="1:8" x14ac:dyDescent="0.25">
      <c r="B39" s="6" t="s">
        <v>54</v>
      </c>
      <c r="D39" s="14"/>
      <c r="E39" s="14"/>
      <c r="F39" s="14"/>
    </row>
    <row r="40" spans="1:8" x14ac:dyDescent="0.25">
      <c r="B40" s="9" t="s">
        <v>6</v>
      </c>
      <c r="C40" s="2" t="s">
        <v>7</v>
      </c>
      <c r="D40" s="14">
        <v>182</v>
      </c>
      <c r="E40" s="14"/>
      <c r="F40" s="14">
        <v>182</v>
      </c>
      <c r="G40" s="5" t="s">
        <v>8</v>
      </c>
    </row>
    <row r="41" spans="1:8" x14ac:dyDescent="0.25">
      <c r="B41" s="9" t="s">
        <v>52</v>
      </c>
      <c r="C41" s="2" t="s">
        <v>140</v>
      </c>
      <c r="D41" s="12">
        <v>61.75</v>
      </c>
      <c r="E41" s="12">
        <v>3.09</v>
      </c>
      <c r="F41" s="12">
        <v>64.84</v>
      </c>
      <c r="G41" s="5">
        <v>108604</v>
      </c>
      <c r="H41" s="11"/>
    </row>
    <row r="42" spans="1:8" x14ac:dyDescent="0.25">
      <c r="B42" s="9" t="s">
        <v>141</v>
      </c>
      <c r="C42" s="9" t="s">
        <v>142</v>
      </c>
      <c r="D42" s="14">
        <v>520</v>
      </c>
      <c r="E42" s="14">
        <v>104</v>
      </c>
      <c r="F42" s="14">
        <v>624</v>
      </c>
      <c r="G42" s="5">
        <v>108613</v>
      </c>
      <c r="H42" s="11"/>
    </row>
    <row r="43" spans="1:8" x14ac:dyDescent="0.25">
      <c r="B43" s="9" t="s">
        <v>60</v>
      </c>
      <c r="C43" s="2" t="s">
        <v>143</v>
      </c>
      <c r="D43" s="12">
        <v>64.650000000000006</v>
      </c>
      <c r="E43" s="12">
        <v>12.93</v>
      </c>
      <c r="F43" s="12">
        <v>77.58</v>
      </c>
      <c r="G43" s="24" t="s">
        <v>8</v>
      </c>
      <c r="H43" s="11"/>
    </row>
    <row r="44" spans="1:8" x14ac:dyDescent="0.25">
      <c r="B44" s="25"/>
      <c r="C44" s="21"/>
      <c r="D44" s="13">
        <f>SUM(D40:D43)</f>
        <v>828.4</v>
      </c>
      <c r="E44" s="13">
        <f>SUM(E40:E43)</f>
        <v>120.02000000000001</v>
      </c>
      <c r="F44" s="13">
        <f>SUM(F40:F43)</f>
        <v>948.42000000000007</v>
      </c>
    </row>
    <row r="45" spans="1:8" x14ac:dyDescent="0.25">
      <c r="B45" s="6" t="s">
        <v>62</v>
      </c>
      <c r="D45" s="26"/>
      <c r="E45" s="26"/>
      <c r="F45" s="26"/>
    </row>
    <row r="46" spans="1:8" x14ac:dyDescent="0.25">
      <c r="B46" s="9"/>
      <c r="D46" s="26"/>
      <c r="E46" s="26"/>
      <c r="F46" s="26"/>
    </row>
    <row r="47" spans="1:8" x14ac:dyDescent="0.25">
      <c r="D47" s="13">
        <f>D46</f>
        <v>0</v>
      </c>
      <c r="E47" s="13">
        <f>E46</f>
        <v>0</v>
      </c>
      <c r="F47" s="13">
        <f>F46</f>
        <v>0</v>
      </c>
    </row>
    <row r="48" spans="1:8" x14ac:dyDescent="0.25">
      <c r="B48" s="6" t="s">
        <v>63</v>
      </c>
      <c r="D48" s="26"/>
      <c r="E48" s="26"/>
      <c r="F48" s="26"/>
    </row>
    <row r="49" spans="2:9" x14ac:dyDescent="0.25">
      <c r="B49" s="9" t="s">
        <v>64</v>
      </c>
      <c r="C49" s="2" t="s">
        <v>144</v>
      </c>
      <c r="D49" s="26">
        <v>25</v>
      </c>
      <c r="E49" s="26">
        <v>5</v>
      </c>
      <c r="F49" s="26">
        <v>30</v>
      </c>
      <c r="G49" s="5">
        <v>108605</v>
      </c>
      <c r="H49" s="11"/>
    </row>
    <row r="50" spans="2:9" x14ac:dyDescent="0.25">
      <c r="B50" s="9" t="s">
        <v>145</v>
      </c>
      <c r="C50" s="2" t="s">
        <v>146</v>
      </c>
      <c r="D50" s="26">
        <v>224.61</v>
      </c>
      <c r="E50" s="26">
        <v>44.92</v>
      </c>
      <c r="F50" s="26">
        <v>269.52999999999997</v>
      </c>
      <c r="G50" s="5">
        <v>108606</v>
      </c>
      <c r="H50" s="11"/>
    </row>
    <row r="51" spans="2:9" x14ac:dyDescent="0.25">
      <c r="D51" s="13">
        <f>SUM(D49:D50)</f>
        <v>249.61</v>
      </c>
      <c r="E51" s="13">
        <f>SUM(E49:E50)</f>
        <v>49.92</v>
      </c>
      <c r="F51" s="13">
        <f>SUM(F49:F50)</f>
        <v>299.52999999999997</v>
      </c>
    </row>
    <row r="52" spans="2:9" x14ac:dyDescent="0.25">
      <c r="B52" s="174" t="s">
        <v>66</v>
      </c>
      <c r="C52" s="175"/>
      <c r="D52" s="26"/>
      <c r="E52" s="26"/>
      <c r="F52" s="26"/>
      <c r="I52" s="2" t="s">
        <v>21</v>
      </c>
    </row>
    <row r="53" spans="2:9" x14ac:dyDescent="0.25">
      <c r="B53" s="9"/>
      <c r="C53" s="9"/>
      <c r="D53" s="26"/>
      <c r="E53" s="26"/>
      <c r="F53" s="26"/>
    </row>
    <row r="54" spans="2:9" x14ac:dyDescent="0.25">
      <c r="D54" s="13">
        <f>SUM(D52:D53)</f>
        <v>0</v>
      </c>
      <c r="E54" s="13">
        <f>SUM(E52:E53)</f>
        <v>0</v>
      </c>
      <c r="F54" s="13">
        <f>SUM(F52:F53)</f>
        <v>0</v>
      </c>
    </row>
    <row r="55" spans="2:9" x14ac:dyDescent="0.25">
      <c r="B55" s="6" t="s">
        <v>67</v>
      </c>
      <c r="D55" s="26"/>
      <c r="E55" s="26"/>
      <c r="F55" s="26"/>
    </row>
    <row r="56" spans="2:9" x14ac:dyDescent="0.25">
      <c r="B56" s="9" t="s">
        <v>64</v>
      </c>
      <c r="C56" s="2" t="s">
        <v>147</v>
      </c>
      <c r="D56" s="26">
        <v>986</v>
      </c>
      <c r="E56" s="26">
        <v>197.2</v>
      </c>
      <c r="F56" s="26">
        <v>1183.2</v>
      </c>
      <c r="G56" s="5">
        <v>108605</v>
      </c>
      <c r="H56" s="11"/>
    </row>
    <row r="57" spans="2:9" x14ac:dyDescent="0.25">
      <c r="B57" s="9" t="s">
        <v>64</v>
      </c>
      <c r="C57" s="2" t="s">
        <v>148</v>
      </c>
      <c r="D57" s="26">
        <v>156</v>
      </c>
      <c r="E57" s="26">
        <v>31.2</v>
      </c>
      <c r="F57" s="26">
        <v>187.2</v>
      </c>
      <c r="G57" s="5">
        <v>108605</v>
      </c>
      <c r="H57" s="11"/>
    </row>
    <row r="58" spans="2:9" x14ac:dyDescent="0.25">
      <c r="D58" s="13">
        <f>SUM(D56:D57)</f>
        <v>1142</v>
      </c>
      <c r="E58" s="13">
        <f>SUM(E56:E57)</f>
        <v>228.39999999999998</v>
      </c>
      <c r="F58" s="13">
        <f>SUM(F56:F57)</f>
        <v>1370.4</v>
      </c>
    </row>
    <row r="59" spans="2:9" x14ac:dyDescent="0.25">
      <c r="B59" s="6" t="s">
        <v>69</v>
      </c>
      <c r="D59" s="26"/>
      <c r="E59" s="26"/>
      <c r="F59" s="26"/>
    </row>
    <row r="60" spans="2:9" x14ac:dyDescent="0.25">
      <c r="B60" s="9" t="s">
        <v>149</v>
      </c>
      <c r="C60" s="2" t="s">
        <v>150</v>
      </c>
      <c r="D60" s="14">
        <v>45</v>
      </c>
      <c r="E60" s="14">
        <v>9</v>
      </c>
      <c r="F60" s="14">
        <v>54</v>
      </c>
      <c r="G60" s="5">
        <v>108614</v>
      </c>
      <c r="H60" s="11"/>
    </row>
    <row r="61" spans="2:9" x14ac:dyDescent="0.25">
      <c r="B61" s="9"/>
      <c r="C61" s="22"/>
      <c r="D61" s="13">
        <f>SUM(D60:D60)</f>
        <v>45</v>
      </c>
      <c r="E61" s="13">
        <f>SUM(E60:E60)</f>
        <v>9</v>
      </c>
      <c r="F61" s="13">
        <f>SUM(F60:F60)</f>
        <v>54</v>
      </c>
    </row>
    <row r="62" spans="2:9" x14ac:dyDescent="0.25">
      <c r="B62" s="27"/>
      <c r="C62" s="28"/>
      <c r="D62" s="26"/>
      <c r="E62" s="26"/>
      <c r="F62" s="26"/>
    </row>
    <row r="63" spans="2:9" x14ac:dyDescent="0.25">
      <c r="B63" s="6" t="s">
        <v>72</v>
      </c>
      <c r="D63" s="26"/>
      <c r="E63" s="26"/>
      <c r="F63" s="26"/>
    </row>
    <row r="64" spans="2:9" x14ac:dyDescent="0.25">
      <c r="B64" s="9" t="s">
        <v>151</v>
      </c>
      <c r="C64" s="2" t="s">
        <v>152</v>
      </c>
      <c r="D64" s="26">
        <v>260.42</v>
      </c>
      <c r="E64" s="26">
        <v>52.08</v>
      </c>
      <c r="F64" s="26">
        <v>312.5</v>
      </c>
      <c r="G64" s="5">
        <v>108607</v>
      </c>
    </row>
    <row r="65" spans="2:12" x14ac:dyDescent="0.25">
      <c r="B65" s="9" t="s">
        <v>153</v>
      </c>
      <c r="C65" s="2" t="s">
        <v>154</v>
      </c>
      <c r="D65" s="26">
        <v>35.590000000000003</v>
      </c>
      <c r="E65" s="26">
        <v>7.12</v>
      </c>
      <c r="F65" s="26">
        <v>42.71</v>
      </c>
      <c r="G65" s="5" t="s">
        <v>118</v>
      </c>
      <c r="H65" s="11"/>
    </row>
    <row r="66" spans="2:12" x14ac:dyDescent="0.25">
      <c r="D66" s="13">
        <f>SUM(D64:D65)</f>
        <v>296.01</v>
      </c>
      <c r="E66" s="13">
        <f>SUM(E64:E65)</f>
        <v>59.199999999999996</v>
      </c>
      <c r="F66" s="13">
        <f>SUM(F64:F65)</f>
        <v>355.21</v>
      </c>
    </row>
    <row r="67" spans="2:12" x14ac:dyDescent="0.25">
      <c r="B67" s="6" t="s">
        <v>75</v>
      </c>
      <c r="C67" s="9"/>
      <c r="D67" s="14"/>
      <c r="E67" s="14"/>
      <c r="F67" s="14"/>
    </row>
    <row r="68" spans="2:12" x14ac:dyDescent="0.25">
      <c r="B68" s="9" t="s">
        <v>6</v>
      </c>
      <c r="C68" s="9" t="s">
        <v>7</v>
      </c>
      <c r="D68" s="14">
        <v>524</v>
      </c>
      <c r="E68" s="14"/>
      <c r="F68" s="14">
        <v>524</v>
      </c>
      <c r="G68" s="5" t="s">
        <v>8</v>
      </c>
    </row>
    <row r="69" spans="2:12" x14ac:dyDescent="0.25">
      <c r="B69" s="9" t="s">
        <v>70</v>
      </c>
      <c r="C69" s="9" t="s">
        <v>77</v>
      </c>
      <c r="D69" s="14">
        <v>74.430000000000007</v>
      </c>
      <c r="E69" s="14">
        <v>14.89</v>
      </c>
      <c r="F69" s="14">
        <v>89.32</v>
      </c>
      <c r="G69" s="5">
        <v>108596</v>
      </c>
      <c r="H69" s="11"/>
    </row>
    <row r="70" spans="2:12" x14ac:dyDescent="0.25">
      <c r="B70" s="9" t="s">
        <v>6</v>
      </c>
      <c r="C70" s="9" t="s">
        <v>155</v>
      </c>
      <c r="D70" s="14">
        <v>2690.58</v>
      </c>
      <c r="E70" s="14"/>
      <c r="F70" s="14">
        <v>2690.58</v>
      </c>
      <c r="G70" s="5" t="s">
        <v>156</v>
      </c>
      <c r="H70" s="11"/>
    </row>
    <row r="71" spans="2:12" x14ac:dyDescent="0.25">
      <c r="B71" s="9" t="s">
        <v>157</v>
      </c>
      <c r="C71" s="9" t="s">
        <v>158</v>
      </c>
      <c r="D71" s="14">
        <v>410</v>
      </c>
      <c r="E71" s="14">
        <v>82</v>
      </c>
      <c r="F71" s="14">
        <v>492</v>
      </c>
      <c r="G71" s="5">
        <v>108608</v>
      </c>
      <c r="H71" s="11"/>
    </row>
    <row r="72" spans="2:12" x14ac:dyDescent="0.25">
      <c r="B72" s="9" t="s">
        <v>50</v>
      </c>
      <c r="C72" s="9" t="s">
        <v>114</v>
      </c>
      <c r="D72" s="14">
        <v>69.69</v>
      </c>
      <c r="E72" s="14"/>
      <c r="F72" s="14">
        <v>69.69</v>
      </c>
      <c r="G72" s="5">
        <v>108595</v>
      </c>
      <c r="H72" s="11"/>
    </row>
    <row r="73" spans="2:12" x14ac:dyDescent="0.25">
      <c r="B73" s="9" t="s">
        <v>141</v>
      </c>
      <c r="C73" s="9" t="s">
        <v>159</v>
      </c>
      <c r="D73" s="14">
        <v>410</v>
      </c>
      <c r="E73" s="14">
        <v>82</v>
      </c>
      <c r="F73" s="14">
        <v>492</v>
      </c>
      <c r="G73" s="5">
        <v>108613</v>
      </c>
      <c r="H73" s="11"/>
    </row>
    <row r="74" spans="2:12" x14ac:dyDescent="0.25">
      <c r="B74" s="9" t="s">
        <v>13</v>
      </c>
      <c r="C74" s="2" t="s">
        <v>113</v>
      </c>
      <c r="D74" s="12">
        <v>14.41</v>
      </c>
      <c r="E74" s="12">
        <v>2.88</v>
      </c>
      <c r="F74" s="12">
        <v>17.29</v>
      </c>
      <c r="G74" s="5" t="s">
        <v>8</v>
      </c>
      <c r="H74" s="11"/>
      <c r="J74" s="29"/>
      <c r="K74" s="29"/>
      <c r="L74" s="29"/>
    </row>
    <row r="75" spans="2:12" x14ac:dyDescent="0.25">
      <c r="B75" s="9" t="s">
        <v>13</v>
      </c>
      <c r="C75" s="2" t="s">
        <v>113</v>
      </c>
      <c r="D75" s="12">
        <v>38.65</v>
      </c>
      <c r="E75" s="12">
        <v>7.73</v>
      </c>
      <c r="F75" s="12">
        <v>46.38</v>
      </c>
      <c r="G75" s="5" t="s">
        <v>8</v>
      </c>
      <c r="H75" s="11"/>
      <c r="J75" s="29"/>
      <c r="K75" s="29"/>
      <c r="L75" s="29"/>
    </row>
    <row r="76" spans="2:12" x14ac:dyDescent="0.25">
      <c r="D76" s="13">
        <f>SUM(D68:D75)</f>
        <v>4231.76</v>
      </c>
      <c r="E76" s="13">
        <f>SUM(E68:E75)</f>
        <v>189.49999999999997</v>
      </c>
      <c r="F76" s="13">
        <f>SUM(F68:F75)</f>
        <v>4421.26</v>
      </c>
    </row>
    <row r="77" spans="2:12" x14ac:dyDescent="0.25">
      <c r="B77" s="6" t="s">
        <v>78</v>
      </c>
      <c r="D77" s="14"/>
      <c r="E77" s="14"/>
      <c r="F77" s="14"/>
    </row>
    <row r="78" spans="2:12" x14ac:dyDescent="0.25">
      <c r="B78" s="9" t="s">
        <v>6</v>
      </c>
      <c r="C78" s="2" t="s">
        <v>7</v>
      </c>
      <c r="D78" s="14">
        <v>348</v>
      </c>
      <c r="E78" s="14"/>
      <c r="F78" s="14">
        <v>348</v>
      </c>
      <c r="G78" s="5" t="s">
        <v>8</v>
      </c>
    </row>
    <row r="79" spans="2:12" x14ac:dyDescent="0.25">
      <c r="B79" s="9" t="s">
        <v>6</v>
      </c>
      <c r="C79" s="2" t="s">
        <v>7</v>
      </c>
      <c r="D79" s="14">
        <v>157.93</v>
      </c>
      <c r="E79" s="14"/>
      <c r="F79" s="14">
        <v>157.93</v>
      </c>
      <c r="G79" s="5" t="s">
        <v>8</v>
      </c>
    </row>
    <row r="80" spans="2:12" x14ac:dyDescent="0.25">
      <c r="B80" s="9" t="s">
        <v>6</v>
      </c>
      <c r="C80" s="2" t="s">
        <v>7</v>
      </c>
      <c r="D80" s="14">
        <v>94.97</v>
      </c>
      <c r="E80" s="14"/>
      <c r="F80" s="14">
        <v>94.97</v>
      </c>
      <c r="G80" s="5" t="s">
        <v>8</v>
      </c>
    </row>
    <row r="81" spans="2:8" x14ac:dyDescent="0.25">
      <c r="B81" s="9" t="s">
        <v>17</v>
      </c>
      <c r="C81" s="2" t="s">
        <v>160</v>
      </c>
      <c r="D81" s="12">
        <v>22.42</v>
      </c>
      <c r="E81" s="12">
        <v>4.4800000000000004</v>
      </c>
      <c r="F81" s="12">
        <v>26.9</v>
      </c>
      <c r="G81" s="5" t="s">
        <v>8</v>
      </c>
      <c r="H81" s="11"/>
    </row>
    <row r="82" spans="2:8" x14ac:dyDescent="0.25">
      <c r="B82" s="9" t="s">
        <v>128</v>
      </c>
      <c r="C82" s="2" t="s">
        <v>129</v>
      </c>
      <c r="D82" s="12">
        <v>32.6</v>
      </c>
      <c r="E82" s="12">
        <v>6.52</v>
      </c>
      <c r="F82" s="12">
        <v>39.119999999999997</v>
      </c>
      <c r="G82" s="5" t="s">
        <v>8</v>
      </c>
      <c r="H82" s="11"/>
    </row>
    <row r="83" spans="2:8" x14ac:dyDescent="0.25">
      <c r="B83" s="9" t="s">
        <v>6</v>
      </c>
      <c r="C83" s="2" t="s">
        <v>161</v>
      </c>
      <c r="D83" s="14">
        <v>32.380000000000003</v>
      </c>
      <c r="E83" s="14"/>
      <c r="F83" s="14">
        <v>32.380000000000003</v>
      </c>
      <c r="G83" s="5">
        <v>108615</v>
      </c>
      <c r="H83" s="11"/>
    </row>
    <row r="84" spans="2:8" x14ac:dyDescent="0.25">
      <c r="B84" s="9" t="s">
        <v>64</v>
      </c>
      <c r="C84" s="2" t="s">
        <v>162</v>
      </c>
      <c r="D84" s="12">
        <v>350</v>
      </c>
      <c r="E84" s="12">
        <v>70</v>
      </c>
      <c r="F84" s="12">
        <v>420</v>
      </c>
      <c r="G84" s="5">
        <v>108605</v>
      </c>
      <c r="H84" s="11"/>
    </row>
    <row r="85" spans="2:8" x14ac:dyDescent="0.25">
      <c r="B85" s="25"/>
      <c r="C85" s="21"/>
      <c r="D85" s="13">
        <f>SUM(D78:D84)</f>
        <v>1038.3</v>
      </c>
      <c r="E85" s="13">
        <f>SUM(E78:E84)</f>
        <v>81</v>
      </c>
      <c r="F85" s="13">
        <f>SUM(F78:F84)</f>
        <v>1119.3</v>
      </c>
    </row>
    <row r="86" spans="2:8" x14ac:dyDescent="0.25">
      <c r="B86" s="30" t="s">
        <v>83</v>
      </c>
      <c r="C86" s="21"/>
      <c r="D86" s="26"/>
      <c r="E86" s="26"/>
      <c r="F86" s="26"/>
    </row>
    <row r="87" spans="2:8" x14ac:dyDescent="0.25">
      <c r="B87" s="25" t="s">
        <v>84</v>
      </c>
      <c r="C87" s="31" t="s">
        <v>85</v>
      </c>
      <c r="D87" s="26">
        <v>313.33</v>
      </c>
      <c r="E87" s="26">
        <v>62.67</v>
      </c>
      <c r="F87" s="26">
        <v>376</v>
      </c>
      <c r="G87" s="5">
        <v>108609</v>
      </c>
      <c r="H87" s="11"/>
    </row>
    <row r="88" spans="2:8" x14ac:dyDescent="0.25">
      <c r="B88" s="25"/>
      <c r="C88" s="21"/>
      <c r="D88" s="13">
        <f>SUM(D87:D87)</f>
        <v>313.33</v>
      </c>
      <c r="E88" s="13">
        <f>SUM(E87:E87)</f>
        <v>62.67</v>
      </c>
      <c r="F88" s="13">
        <f>SUM(F87:F87)</f>
        <v>376</v>
      </c>
    </row>
    <row r="89" spans="2:8" x14ac:dyDescent="0.25">
      <c r="B89" s="32" t="s">
        <v>86</v>
      </c>
      <c r="C89" s="21"/>
      <c r="D89" s="26"/>
      <c r="E89" s="26"/>
      <c r="F89" s="26"/>
    </row>
    <row r="90" spans="2:8" x14ac:dyDescent="0.25">
      <c r="B90" s="25"/>
      <c r="C90" s="31"/>
      <c r="D90" s="26"/>
      <c r="E90" s="26"/>
      <c r="F90" s="26"/>
    </row>
    <row r="91" spans="2:8" x14ac:dyDescent="0.25">
      <c r="B91" s="25"/>
      <c r="C91" s="21"/>
      <c r="D91" s="13">
        <f>SUM(D90:D90)</f>
        <v>0</v>
      </c>
      <c r="E91" s="13">
        <f>SUM(E90:E90)</f>
        <v>0</v>
      </c>
      <c r="F91" s="13">
        <f>SUM(F90:F90)</f>
        <v>0</v>
      </c>
    </row>
    <row r="92" spans="2:8" x14ac:dyDescent="0.25">
      <c r="B92" s="6" t="s">
        <v>87</v>
      </c>
      <c r="C92" s="22"/>
      <c r="D92" s="14"/>
      <c r="E92" s="14"/>
      <c r="F92" s="14"/>
    </row>
    <row r="93" spans="2:8" x14ac:dyDescent="0.25">
      <c r="B93" s="9" t="s">
        <v>163</v>
      </c>
      <c r="C93" s="21" t="s">
        <v>164</v>
      </c>
      <c r="D93" s="14">
        <v>25.8</v>
      </c>
      <c r="E93" s="14">
        <v>5.16</v>
      </c>
      <c r="F93" s="14">
        <v>30.96</v>
      </c>
      <c r="G93" s="5" t="s">
        <v>118</v>
      </c>
    </row>
    <row r="94" spans="2:8" x14ac:dyDescent="0.25">
      <c r="B94" s="6"/>
      <c r="C94" s="22"/>
      <c r="D94" s="13">
        <f>SUM(D93:D93)</f>
        <v>25.8</v>
      </c>
      <c r="E94" s="13">
        <f>SUM(E93:E93)</f>
        <v>5.16</v>
      </c>
      <c r="F94" s="13">
        <f>SUM(F93:F93)</f>
        <v>30.96</v>
      </c>
    </row>
    <row r="95" spans="2:8" ht="13.1" customHeight="1" x14ac:dyDescent="0.25">
      <c r="B95" s="34" t="s">
        <v>92</v>
      </c>
      <c r="C95" s="34"/>
      <c r="D95" s="14"/>
      <c r="E95" s="14"/>
      <c r="F95" s="14"/>
    </row>
    <row r="96" spans="2:8" ht="13.1" customHeight="1" x14ac:dyDescent="0.25">
      <c r="B96" s="9" t="s">
        <v>17</v>
      </c>
      <c r="C96" s="2" t="s">
        <v>165</v>
      </c>
      <c r="D96" s="12">
        <v>22.42</v>
      </c>
      <c r="E96" s="12">
        <v>4.4800000000000004</v>
      </c>
      <c r="F96" s="12">
        <v>26.9</v>
      </c>
      <c r="G96" s="5" t="s">
        <v>8</v>
      </c>
      <c r="H96" s="11"/>
    </row>
    <row r="97" spans="2:8" ht="13.1" customHeight="1" x14ac:dyDescent="0.25">
      <c r="B97" s="9" t="s">
        <v>128</v>
      </c>
      <c r="C97" s="2" t="s">
        <v>129</v>
      </c>
      <c r="D97" s="12">
        <v>32.6</v>
      </c>
      <c r="E97" s="12">
        <v>6.52</v>
      </c>
      <c r="F97" s="12">
        <v>39.119999999999997</v>
      </c>
      <c r="G97" s="5" t="s">
        <v>8</v>
      </c>
      <c r="H97" s="11"/>
    </row>
    <row r="98" spans="2:8" x14ac:dyDescent="0.25">
      <c r="D98" s="13">
        <f>SUM(D96:D97)</f>
        <v>55.02</v>
      </c>
      <c r="E98" s="13">
        <f>SUM(E96:E97)</f>
        <v>11</v>
      </c>
      <c r="F98" s="13">
        <f>SUM(F96:F97)</f>
        <v>66.02</v>
      </c>
    </row>
    <row r="99" spans="2:8" x14ac:dyDescent="0.25">
      <c r="B99" s="6" t="s">
        <v>93</v>
      </c>
      <c r="D99" s="26"/>
      <c r="E99" s="26"/>
      <c r="F99" s="26"/>
    </row>
    <row r="100" spans="2:8" x14ac:dyDescent="0.25">
      <c r="B100" s="38" t="s">
        <v>94</v>
      </c>
      <c r="C100" s="39" t="s">
        <v>166</v>
      </c>
      <c r="D100" s="40">
        <v>13627</v>
      </c>
      <c r="E100" s="40"/>
      <c r="F100" s="40">
        <v>13627</v>
      </c>
      <c r="G100" s="41" t="s">
        <v>96</v>
      </c>
    </row>
    <row r="101" spans="2:8" x14ac:dyDescent="0.25">
      <c r="B101" s="38" t="s">
        <v>97</v>
      </c>
      <c r="C101" s="39" t="s">
        <v>167</v>
      </c>
      <c r="D101" s="40">
        <v>3663.53</v>
      </c>
      <c r="E101" s="40"/>
      <c r="F101" s="40">
        <v>3663.53</v>
      </c>
      <c r="G101" s="41">
        <v>108616</v>
      </c>
    </row>
    <row r="102" spans="2:8" x14ac:dyDescent="0.25">
      <c r="B102" s="38" t="s">
        <v>99</v>
      </c>
      <c r="C102" s="39" t="s">
        <v>168</v>
      </c>
      <c r="D102" s="40">
        <v>4423.6499999999996</v>
      </c>
      <c r="E102" s="40"/>
      <c r="F102" s="40">
        <v>4423.6499999999996</v>
      </c>
      <c r="G102" s="41">
        <v>108617</v>
      </c>
    </row>
    <row r="103" spans="2:8" x14ac:dyDescent="0.25">
      <c r="D103" s="13">
        <f>SUM(D100:D102)</f>
        <v>21714.18</v>
      </c>
      <c r="E103" s="13">
        <v>0</v>
      </c>
      <c r="F103" s="13">
        <f>SUM(F100:F102)</f>
        <v>21714.18</v>
      </c>
    </row>
    <row r="104" spans="2:8" x14ac:dyDescent="0.25">
      <c r="D104" s="42"/>
      <c r="E104" s="42"/>
      <c r="F104" s="42"/>
    </row>
    <row r="105" spans="2:8" x14ac:dyDescent="0.25">
      <c r="C105" s="43" t="s">
        <v>101</v>
      </c>
      <c r="D105" s="13">
        <f>SUM(+D98+D11+D76+D38+D25+D44+D85+D54+D51+D47+D66+D61+D178+D58+D88+D94+D103)</f>
        <v>33156.009999999995</v>
      </c>
      <c r="E105" s="13">
        <f t="shared" ref="E105:F105" si="0">SUM(+E98+E11+E76+E38+E25+E44+E85+E54+E51+E47+E66+E61+E178+E58+E88+E94+E103)</f>
        <v>1177.76</v>
      </c>
      <c r="F105" s="13">
        <f t="shared" si="0"/>
        <v>34333.769999999997</v>
      </c>
    </row>
    <row r="106" spans="2:8" x14ac:dyDescent="0.25">
      <c r="B106" s="44" t="s">
        <v>169</v>
      </c>
      <c r="C106" s="45"/>
      <c r="D106" s="26"/>
      <c r="E106" s="26"/>
      <c r="F106" s="26"/>
    </row>
    <row r="107" spans="2:8" x14ac:dyDescent="0.25">
      <c r="B107" s="44"/>
      <c r="C107" s="21"/>
      <c r="D107" s="29"/>
      <c r="E107" s="29"/>
      <c r="F107" s="29"/>
    </row>
  </sheetData>
  <mergeCells count="2">
    <mergeCell ref="B1:G1"/>
    <mergeCell ref="B52:C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0"/>
  <sheetViews>
    <sheetView workbookViewId="0">
      <selection activeCell="C13" sqref="C13"/>
    </sheetView>
  </sheetViews>
  <sheetFormatPr defaultRowHeight="12.7" x14ac:dyDescent="0.25"/>
  <cols>
    <col min="1" max="1" width="4" style="2" customWidth="1"/>
    <col min="2" max="2" width="30.69921875" style="2" customWidth="1"/>
    <col min="3" max="3" width="29.3984375" style="2" customWidth="1"/>
    <col min="4" max="4" width="12.296875" style="4" customWidth="1"/>
    <col min="5" max="5" width="10.69921875" style="4" customWidth="1"/>
    <col min="6" max="6" width="13.09765625" style="4" customWidth="1"/>
    <col min="7" max="7" width="8.59765625" style="5" customWidth="1"/>
    <col min="8" max="8" width="8.296875" style="1" customWidth="1"/>
    <col min="9" max="256" width="9.09765625" style="2"/>
    <col min="257" max="257" width="3.296875" style="2" customWidth="1"/>
    <col min="258" max="258" width="30.69921875" style="2" customWidth="1"/>
    <col min="259" max="259" width="29.3984375" style="2" customWidth="1"/>
    <col min="260" max="260" width="12.296875" style="2" customWidth="1"/>
    <col min="261" max="261" width="10.69921875" style="2" customWidth="1"/>
    <col min="262" max="262" width="13.09765625" style="2" customWidth="1"/>
    <col min="263" max="263" width="8.59765625" style="2" customWidth="1"/>
    <col min="264" max="264" width="8.296875" style="2" customWidth="1"/>
    <col min="265" max="512" width="9.09765625" style="2"/>
    <col min="513" max="513" width="3.296875" style="2" customWidth="1"/>
    <col min="514" max="514" width="30.69921875" style="2" customWidth="1"/>
    <col min="515" max="515" width="29.3984375" style="2" customWidth="1"/>
    <col min="516" max="516" width="12.296875" style="2" customWidth="1"/>
    <col min="517" max="517" width="10.69921875" style="2" customWidth="1"/>
    <col min="518" max="518" width="13.09765625" style="2" customWidth="1"/>
    <col min="519" max="519" width="8.59765625" style="2" customWidth="1"/>
    <col min="520" max="520" width="8.296875" style="2" customWidth="1"/>
    <col min="521" max="768" width="9.09765625" style="2"/>
    <col min="769" max="769" width="3.296875" style="2" customWidth="1"/>
    <col min="770" max="770" width="30.69921875" style="2" customWidth="1"/>
    <col min="771" max="771" width="29.3984375" style="2" customWidth="1"/>
    <col min="772" max="772" width="12.296875" style="2" customWidth="1"/>
    <col min="773" max="773" width="10.69921875" style="2" customWidth="1"/>
    <col min="774" max="774" width="13.09765625" style="2" customWidth="1"/>
    <col min="775" max="775" width="8.59765625" style="2" customWidth="1"/>
    <col min="776" max="776" width="8.296875" style="2" customWidth="1"/>
    <col min="777" max="1024" width="9.09765625" style="2"/>
    <col min="1025" max="1025" width="3.296875" style="2" customWidth="1"/>
    <col min="1026" max="1026" width="30.69921875" style="2" customWidth="1"/>
    <col min="1027" max="1027" width="29.3984375" style="2" customWidth="1"/>
    <col min="1028" max="1028" width="12.296875" style="2" customWidth="1"/>
    <col min="1029" max="1029" width="10.69921875" style="2" customWidth="1"/>
    <col min="1030" max="1030" width="13.09765625" style="2" customWidth="1"/>
    <col min="1031" max="1031" width="8.59765625" style="2" customWidth="1"/>
    <col min="1032" max="1032" width="8.296875" style="2" customWidth="1"/>
    <col min="1033" max="1280" width="9.09765625" style="2"/>
    <col min="1281" max="1281" width="3.296875" style="2" customWidth="1"/>
    <col min="1282" max="1282" width="30.69921875" style="2" customWidth="1"/>
    <col min="1283" max="1283" width="29.3984375" style="2" customWidth="1"/>
    <col min="1284" max="1284" width="12.296875" style="2" customWidth="1"/>
    <col min="1285" max="1285" width="10.69921875" style="2" customWidth="1"/>
    <col min="1286" max="1286" width="13.09765625" style="2" customWidth="1"/>
    <col min="1287" max="1287" width="8.59765625" style="2" customWidth="1"/>
    <col min="1288" max="1288" width="8.296875" style="2" customWidth="1"/>
    <col min="1289" max="1536" width="9.09765625" style="2"/>
    <col min="1537" max="1537" width="3.296875" style="2" customWidth="1"/>
    <col min="1538" max="1538" width="30.69921875" style="2" customWidth="1"/>
    <col min="1539" max="1539" width="29.3984375" style="2" customWidth="1"/>
    <col min="1540" max="1540" width="12.296875" style="2" customWidth="1"/>
    <col min="1541" max="1541" width="10.69921875" style="2" customWidth="1"/>
    <col min="1542" max="1542" width="13.09765625" style="2" customWidth="1"/>
    <col min="1543" max="1543" width="8.59765625" style="2" customWidth="1"/>
    <col min="1544" max="1544" width="8.296875" style="2" customWidth="1"/>
    <col min="1545" max="1792" width="9.09765625" style="2"/>
    <col min="1793" max="1793" width="3.296875" style="2" customWidth="1"/>
    <col min="1794" max="1794" width="30.69921875" style="2" customWidth="1"/>
    <col min="1795" max="1795" width="29.3984375" style="2" customWidth="1"/>
    <col min="1796" max="1796" width="12.296875" style="2" customWidth="1"/>
    <col min="1797" max="1797" width="10.69921875" style="2" customWidth="1"/>
    <col min="1798" max="1798" width="13.09765625" style="2" customWidth="1"/>
    <col min="1799" max="1799" width="8.59765625" style="2" customWidth="1"/>
    <col min="1800" max="1800" width="8.296875" style="2" customWidth="1"/>
    <col min="1801" max="2048" width="9.09765625" style="2"/>
    <col min="2049" max="2049" width="3.296875" style="2" customWidth="1"/>
    <col min="2050" max="2050" width="30.69921875" style="2" customWidth="1"/>
    <col min="2051" max="2051" width="29.3984375" style="2" customWidth="1"/>
    <col min="2052" max="2052" width="12.296875" style="2" customWidth="1"/>
    <col min="2053" max="2053" width="10.69921875" style="2" customWidth="1"/>
    <col min="2054" max="2054" width="13.09765625" style="2" customWidth="1"/>
    <col min="2055" max="2055" width="8.59765625" style="2" customWidth="1"/>
    <col min="2056" max="2056" width="8.296875" style="2" customWidth="1"/>
    <col min="2057" max="2304" width="9.09765625" style="2"/>
    <col min="2305" max="2305" width="3.296875" style="2" customWidth="1"/>
    <col min="2306" max="2306" width="30.69921875" style="2" customWidth="1"/>
    <col min="2307" max="2307" width="29.3984375" style="2" customWidth="1"/>
    <col min="2308" max="2308" width="12.296875" style="2" customWidth="1"/>
    <col min="2309" max="2309" width="10.69921875" style="2" customWidth="1"/>
    <col min="2310" max="2310" width="13.09765625" style="2" customWidth="1"/>
    <col min="2311" max="2311" width="8.59765625" style="2" customWidth="1"/>
    <col min="2312" max="2312" width="8.296875" style="2" customWidth="1"/>
    <col min="2313" max="2560" width="9.09765625" style="2"/>
    <col min="2561" max="2561" width="3.296875" style="2" customWidth="1"/>
    <col min="2562" max="2562" width="30.69921875" style="2" customWidth="1"/>
    <col min="2563" max="2563" width="29.3984375" style="2" customWidth="1"/>
    <col min="2564" max="2564" width="12.296875" style="2" customWidth="1"/>
    <col min="2565" max="2565" width="10.69921875" style="2" customWidth="1"/>
    <col min="2566" max="2566" width="13.09765625" style="2" customWidth="1"/>
    <col min="2567" max="2567" width="8.59765625" style="2" customWidth="1"/>
    <col min="2568" max="2568" width="8.296875" style="2" customWidth="1"/>
    <col min="2569" max="2816" width="9.09765625" style="2"/>
    <col min="2817" max="2817" width="3.296875" style="2" customWidth="1"/>
    <col min="2818" max="2818" width="30.69921875" style="2" customWidth="1"/>
    <col min="2819" max="2819" width="29.3984375" style="2" customWidth="1"/>
    <col min="2820" max="2820" width="12.296875" style="2" customWidth="1"/>
    <col min="2821" max="2821" width="10.69921875" style="2" customWidth="1"/>
    <col min="2822" max="2822" width="13.09765625" style="2" customWidth="1"/>
    <col min="2823" max="2823" width="8.59765625" style="2" customWidth="1"/>
    <col min="2824" max="2824" width="8.296875" style="2" customWidth="1"/>
    <col min="2825" max="3072" width="9.09765625" style="2"/>
    <col min="3073" max="3073" width="3.296875" style="2" customWidth="1"/>
    <col min="3074" max="3074" width="30.69921875" style="2" customWidth="1"/>
    <col min="3075" max="3075" width="29.3984375" style="2" customWidth="1"/>
    <col min="3076" max="3076" width="12.296875" style="2" customWidth="1"/>
    <col min="3077" max="3077" width="10.69921875" style="2" customWidth="1"/>
    <col min="3078" max="3078" width="13.09765625" style="2" customWidth="1"/>
    <col min="3079" max="3079" width="8.59765625" style="2" customWidth="1"/>
    <col min="3080" max="3080" width="8.296875" style="2" customWidth="1"/>
    <col min="3081" max="3328" width="9.09765625" style="2"/>
    <col min="3329" max="3329" width="3.296875" style="2" customWidth="1"/>
    <col min="3330" max="3330" width="30.69921875" style="2" customWidth="1"/>
    <col min="3331" max="3331" width="29.3984375" style="2" customWidth="1"/>
    <col min="3332" max="3332" width="12.296875" style="2" customWidth="1"/>
    <col min="3333" max="3333" width="10.69921875" style="2" customWidth="1"/>
    <col min="3334" max="3334" width="13.09765625" style="2" customWidth="1"/>
    <col min="3335" max="3335" width="8.59765625" style="2" customWidth="1"/>
    <col min="3336" max="3336" width="8.296875" style="2" customWidth="1"/>
    <col min="3337" max="3584" width="9.09765625" style="2"/>
    <col min="3585" max="3585" width="3.296875" style="2" customWidth="1"/>
    <col min="3586" max="3586" width="30.69921875" style="2" customWidth="1"/>
    <col min="3587" max="3587" width="29.3984375" style="2" customWidth="1"/>
    <col min="3588" max="3588" width="12.296875" style="2" customWidth="1"/>
    <col min="3589" max="3589" width="10.69921875" style="2" customWidth="1"/>
    <col min="3590" max="3590" width="13.09765625" style="2" customWidth="1"/>
    <col min="3591" max="3591" width="8.59765625" style="2" customWidth="1"/>
    <col min="3592" max="3592" width="8.296875" style="2" customWidth="1"/>
    <col min="3593" max="3840" width="9.09765625" style="2"/>
    <col min="3841" max="3841" width="3.296875" style="2" customWidth="1"/>
    <col min="3842" max="3842" width="30.69921875" style="2" customWidth="1"/>
    <col min="3843" max="3843" width="29.3984375" style="2" customWidth="1"/>
    <col min="3844" max="3844" width="12.296875" style="2" customWidth="1"/>
    <col min="3845" max="3845" width="10.69921875" style="2" customWidth="1"/>
    <col min="3846" max="3846" width="13.09765625" style="2" customWidth="1"/>
    <col min="3847" max="3847" width="8.59765625" style="2" customWidth="1"/>
    <col min="3848" max="3848" width="8.296875" style="2" customWidth="1"/>
    <col min="3849" max="4096" width="9.09765625" style="2"/>
    <col min="4097" max="4097" width="3.296875" style="2" customWidth="1"/>
    <col min="4098" max="4098" width="30.69921875" style="2" customWidth="1"/>
    <col min="4099" max="4099" width="29.3984375" style="2" customWidth="1"/>
    <col min="4100" max="4100" width="12.296875" style="2" customWidth="1"/>
    <col min="4101" max="4101" width="10.69921875" style="2" customWidth="1"/>
    <col min="4102" max="4102" width="13.09765625" style="2" customWidth="1"/>
    <col min="4103" max="4103" width="8.59765625" style="2" customWidth="1"/>
    <col min="4104" max="4104" width="8.296875" style="2" customWidth="1"/>
    <col min="4105" max="4352" width="9.09765625" style="2"/>
    <col min="4353" max="4353" width="3.296875" style="2" customWidth="1"/>
    <col min="4354" max="4354" width="30.69921875" style="2" customWidth="1"/>
    <col min="4355" max="4355" width="29.3984375" style="2" customWidth="1"/>
    <col min="4356" max="4356" width="12.296875" style="2" customWidth="1"/>
    <col min="4357" max="4357" width="10.69921875" style="2" customWidth="1"/>
    <col min="4358" max="4358" width="13.09765625" style="2" customWidth="1"/>
    <col min="4359" max="4359" width="8.59765625" style="2" customWidth="1"/>
    <col min="4360" max="4360" width="8.296875" style="2" customWidth="1"/>
    <col min="4361" max="4608" width="9.09765625" style="2"/>
    <col min="4609" max="4609" width="3.296875" style="2" customWidth="1"/>
    <col min="4610" max="4610" width="30.69921875" style="2" customWidth="1"/>
    <col min="4611" max="4611" width="29.3984375" style="2" customWidth="1"/>
    <col min="4612" max="4612" width="12.296875" style="2" customWidth="1"/>
    <col min="4613" max="4613" width="10.69921875" style="2" customWidth="1"/>
    <col min="4614" max="4614" width="13.09765625" style="2" customWidth="1"/>
    <col min="4615" max="4615" width="8.59765625" style="2" customWidth="1"/>
    <col min="4616" max="4616" width="8.296875" style="2" customWidth="1"/>
    <col min="4617" max="4864" width="9.09765625" style="2"/>
    <col min="4865" max="4865" width="3.296875" style="2" customWidth="1"/>
    <col min="4866" max="4866" width="30.69921875" style="2" customWidth="1"/>
    <col min="4867" max="4867" width="29.3984375" style="2" customWidth="1"/>
    <col min="4868" max="4868" width="12.296875" style="2" customWidth="1"/>
    <col min="4869" max="4869" width="10.69921875" style="2" customWidth="1"/>
    <col min="4870" max="4870" width="13.09765625" style="2" customWidth="1"/>
    <col min="4871" max="4871" width="8.59765625" style="2" customWidth="1"/>
    <col min="4872" max="4872" width="8.296875" style="2" customWidth="1"/>
    <col min="4873" max="5120" width="9.09765625" style="2"/>
    <col min="5121" max="5121" width="3.296875" style="2" customWidth="1"/>
    <col min="5122" max="5122" width="30.69921875" style="2" customWidth="1"/>
    <col min="5123" max="5123" width="29.3984375" style="2" customWidth="1"/>
    <col min="5124" max="5124" width="12.296875" style="2" customWidth="1"/>
    <col min="5125" max="5125" width="10.69921875" style="2" customWidth="1"/>
    <col min="5126" max="5126" width="13.09765625" style="2" customWidth="1"/>
    <col min="5127" max="5127" width="8.59765625" style="2" customWidth="1"/>
    <col min="5128" max="5128" width="8.296875" style="2" customWidth="1"/>
    <col min="5129" max="5376" width="9.09765625" style="2"/>
    <col min="5377" max="5377" width="3.296875" style="2" customWidth="1"/>
    <col min="5378" max="5378" width="30.69921875" style="2" customWidth="1"/>
    <col min="5379" max="5379" width="29.3984375" style="2" customWidth="1"/>
    <col min="5380" max="5380" width="12.296875" style="2" customWidth="1"/>
    <col min="5381" max="5381" width="10.69921875" style="2" customWidth="1"/>
    <col min="5382" max="5382" width="13.09765625" style="2" customWidth="1"/>
    <col min="5383" max="5383" width="8.59765625" style="2" customWidth="1"/>
    <col min="5384" max="5384" width="8.296875" style="2" customWidth="1"/>
    <col min="5385" max="5632" width="9.09765625" style="2"/>
    <col min="5633" max="5633" width="3.296875" style="2" customWidth="1"/>
    <col min="5634" max="5634" width="30.69921875" style="2" customWidth="1"/>
    <col min="5635" max="5635" width="29.3984375" style="2" customWidth="1"/>
    <col min="5636" max="5636" width="12.296875" style="2" customWidth="1"/>
    <col min="5637" max="5637" width="10.69921875" style="2" customWidth="1"/>
    <col min="5638" max="5638" width="13.09765625" style="2" customWidth="1"/>
    <col min="5639" max="5639" width="8.59765625" style="2" customWidth="1"/>
    <col min="5640" max="5640" width="8.296875" style="2" customWidth="1"/>
    <col min="5641" max="5888" width="9.09765625" style="2"/>
    <col min="5889" max="5889" width="3.296875" style="2" customWidth="1"/>
    <col min="5890" max="5890" width="30.69921875" style="2" customWidth="1"/>
    <col min="5891" max="5891" width="29.3984375" style="2" customWidth="1"/>
    <col min="5892" max="5892" width="12.296875" style="2" customWidth="1"/>
    <col min="5893" max="5893" width="10.69921875" style="2" customWidth="1"/>
    <col min="5894" max="5894" width="13.09765625" style="2" customWidth="1"/>
    <col min="5895" max="5895" width="8.59765625" style="2" customWidth="1"/>
    <col min="5896" max="5896" width="8.296875" style="2" customWidth="1"/>
    <col min="5897" max="6144" width="9.09765625" style="2"/>
    <col min="6145" max="6145" width="3.296875" style="2" customWidth="1"/>
    <col min="6146" max="6146" width="30.69921875" style="2" customWidth="1"/>
    <col min="6147" max="6147" width="29.3984375" style="2" customWidth="1"/>
    <col min="6148" max="6148" width="12.296875" style="2" customWidth="1"/>
    <col min="6149" max="6149" width="10.69921875" style="2" customWidth="1"/>
    <col min="6150" max="6150" width="13.09765625" style="2" customWidth="1"/>
    <col min="6151" max="6151" width="8.59765625" style="2" customWidth="1"/>
    <col min="6152" max="6152" width="8.296875" style="2" customWidth="1"/>
    <col min="6153" max="6400" width="9.09765625" style="2"/>
    <col min="6401" max="6401" width="3.296875" style="2" customWidth="1"/>
    <col min="6402" max="6402" width="30.69921875" style="2" customWidth="1"/>
    <col min="6403" max="6403" width="29.3984375" style="2" customWidth="1"/>
    <col min="6404" max="6404" width="12.296875" style="2" customWidth="1"/>
    <col min="6405" max="6405" width="10.69921875" style="2" customWidth="1"/>
    <col min="6406" max="6406" width="13.09765625" style="2" customWidth="1"/>
    <col min="6407" max="6407" width="8.59765625" style="2" customWidth="1"/>
    <col min="6408" max="6408" width="8.296875" style="2" customWidth="1"/>
    <col min="6409" max="6656" width="9.09765625" style="2"/>
    <col min="6657" max="6657" width="3.296875" style="2" customWidth="1"/>
    <col min="6658" max="6658" width="30.69921875" style="2" customWidth="1"/>
    <col min="6659" max="6659" width="29.3984375" style="2" customWidth="1"/>
    <col min="6660" max="6660" width="12.296875" style="2" customWidth="1"/>
    <col min="6661" max="6661" width="10.69921875" style="2" customWidth="1"/>
    <col min="6662" max="6662" width="13.09765625" style="2" customWidth="1"/>
    <col min="6663" max="6663" width="8.59765625" style="2" customWidth="1"/>
    <col min="6664" max="6664" width="8.296875" style="2" customWidth="1"/>
    <col min="6665" max="6912" width="9.09765625" style="2"/>
    <col min="6913" max="6913" width="3.296875" style="2" customWidth="1"/>
    <col min="6914" max="6914" width="30.69921875" style="2" customWidth="1"/>
    <col min="6915" max="6915" width="29.3984375" style="2" customWidth="1"/>
    <col min="6916" max="6916" width="12.296875" style="2" customWidth="1"/>
    <col min="6917" max="6917" width="10.69921875" style="2" customWidth="1"/>
    <col min="6918" max="6918" width="13.09765625" style="2" customWidth="1"/>
    <col min="6919" max="6919" width="8.59765625" style="2" customWidth="1"/>
    <col min="6920" max="6920" width="8.296875" style="2" customWidth="1"/>
    <col min="6921" max="7168" width="9.09765625" style="2"/>
    <col min="7169" max="7169" width="3.296875" style="2" customWidth="1"/>
    <col min="7170" max="7170" width="30.69921875" style="2" customWidth="1"/>
    <col min="7171" max="7171" width="29.3984375" style="2" customWidth="1"/>
    <col min="7172" max="7172" width="12.296875" style="2" customWidth="1"/>
    <col min="7173" max="7173" width="10.69921875" style="2" customWidth="1"/>
    <col min="7174" max="7174" width="13.09765625" style="2" customWidth="1"/>
    <col min="7175" max="7175" width="8.59765625" style="2" customWidth="1"/>
    <col min="7176" max="7176" width="8.296875" style="2" customWidth="1"/>
    <col min="7177" max="7424" width="9.09765625" style="2"/>
    <col min="7425" max="7425" width="3.296875" style="2" customWidth="1"/>
    <col min="7426" max="7426" width="30.69921875" style="2" customWidth="1"/>
    <col min="7427" max="7427" width="29.3984375" style="2" customWidth="1"/>
    <col min="7428" max="7428" width="12.296875" style="2" customWidth="1"/>
    <col min="7429" max="7429" width="10.69921875" style="2" customWidth="1"/>
    <col min="7430" max="7430" width="13.09765625" style="2" customWidth="1"/>
    <col min="7431" max="7431" width="8.59765625" style="2" customWidth="1"/>
    <col min="7432" max="7432" width="8.296875" style="2" customWidth="1"/>
    <col min="7433" max="7680" width="9.09765625" style="2"/>
    <col min="7681" max="7681" width="3.296875" style="2" customWidth="1"/>
    <col min="7682" max="7682" width="30.69921875" style="2" customWidth="1"/>
    <col min="7683" max="7683" width="29.3984375" style="2" customWidth="1"/>
    <col min="7684" max="7684" width="12.296875" style="2" customWidth="1"/>
    <col min="7685" max="7685" width="10.69921875" style="2" customWidth="1"/>
    <col min="7686" max="7686" width="13.09765625" style="2" customWidth="1"/>
    <col min="7687" max="7687" width="8.59765625" style="2" customWidth="1"/>
    <col min="7688" max="7688" width="8.296875" style="2" customWidth="1"/>
    <col min="7689" max="7936" width="9.09765625" style="2"/>
    <col min="7937" max="7937" width="3.296875" style="2" customWidth="1"/>
    <col min="7938" max="7938" width="30.69921875" style="2" customWidth="1"/>
    <col min="7939" max="7939" width="29.3984375" style="2" customWidth="1"/>
    <col min="7940" max="7940" width="12.296875" style="2" customWidth="1"/>
    <col min="7941" max="7941" width="10.69921875" style="2" customWidth="1"/>
    <col min="7942" max="7942" width="13.09765625" style="2" customWidth="1"/>
    <col min="7943" max="7943" width="8.59765625" style="2" customWidth="1"/>
    <col min="7944" max="7944" width="8.296875" style="2" customWidth="1"/>
    <col min="7945" max="8192" width="9.09765625" style="2"/>
    <col min="8193" max="8193" width="3.296875" style="2" customWidth="1"/>
    <col min="8194" max="8194" width="30.69921875" style="2" customWidth="1"/>
    <col min="8195" max="8195" width="29.3984375" style="2" customWidth="1"/>
    <col min="8196" max="8196" width="12.296875" style="2" customWidth="1"/>
    <col min="8197" max="8197" width="10.69921875" style="2" customWidth="1"/>
    <col min="8198" max="8198" width="13.09765625" style="2" customWidth="1"/>
    <col min="8199" max="8199" width="8.59765625" style="2" customWidth="1"/>
    <col min="8200" max="8200" width="8.296875" style="2" customWidth="1"/>
    <col min="8201" max="8448" width="9.09765625" style="2"/>
    <col min="8449" max="8449" width="3.296875" style="2" customWidth="1"/>
    <col min="8450" max="8450" width="30.69921875" style="2" customWidth="1"/>
    <col min="8451" max="8451" width="29.3984375" style="2" customWidth="1"/>
    <col min="8452" max="8452" width="12.296875" style="2" customWidth="1"/>
    <col min="8453" max="8453" width="10.69921875" style="2" customWidth="1"/>
    <col min="8454" max="8454" width="13.09765625" style="2" customWidth="1"/>
    <col min="8455" max="8455" width="8.59765625" style="2" customWidth="1"/>
    <col min="8456" max="8456" width="8.296875" style="2" customWidth="1"/>
    <col min="8457" max="8704" width="9.09765625" style="2"/>
    <col min="8705" max="8705" width="3.296875" style="2" customWidth="1"/>
    <col min="8706" max="8706" width="30.69921875" style="2" customWidth="1"/>
    <col min="8707" max="8707" width="29.3984375" style="2" customWidth="1"/>
    <col min="8708" max="8708" width="12.296875" style="2" customWidth="1"/>
    <col min="8709" max="8709" width="10.69921875" style="2" customWidth="1"/>
    <col min="8710" max="8710" width="13.09765625" style="2" customWidth="1"/>
    <col min="8711" max="8711" width="8.59765625" style="2" customWidth="1"/>
    <col min="8712" max="8712" width="8.296875" style="2" customWidth="1"/>
    <col min="8713" max="8960" width="9.09765625" style="2"/>
    <col min="8961" max="8961" width="3.296875" style="2" customWidth="1"/>
    <col min="8962" max="8962" width="30.69921875" style="2" customWidth="1"/>
    <col min="8963" max="8963" width="29.3984375" style="2" customWidth="1"/>
    <col min="8964" max="8964" width="12.296875" style="2" customWidth="1"/>
    <col min="8965" max="8965" width="10.69921875" style="2" customWidth="1"/>
    <col min="8966" max="8966" width="13.09765625" style="2" customWidth="1"/>
    <col min="8967" max="8967" width="8.59765625" style="2" customWidth="1"/>
    <col min="8968" max="8968" width="8.296875" style="2" customWidth="1"/>
    <col min="8969" max="9216" width="9.09765625" style="2"/>
    <col min="9217" max="9217" width="3.296875" style="2" customWidth="1"/>
    <col min="9218" max="9218" width="30.69921875" style="2" customWidth="1"/>
    <col min="9219" max="9219" width="29.3984375" style="2" customWidth="1"/>
    <col min="9220" max="9220" width="12.296875" style="2" customWidth="1"/>
    <col min="9221" max="9221" width="10.69921875" style="2" customWidth="1"/>
    <col min="9222" max="9222" width="13.09765625" style="2" customWidth="1"/>
    <col min="9223" max="9223" width="8.59765625" style="2" customWidth="1"/>
    <col min="9224" max="9224" width="8.296875" style="2" customWidth="1"/>
    <col min="9225" max="9472" width="9.09765625" style="2"/>
    <col min="9473" max="9473" width="3.296875" style="2" customWidth="1"/>
    <col min="9474" max="9474" width="30.69921875" style="2" customWidth="1"/>
    <col min="9475" max="9475" width="29.3984375" style="2" customWidth="1"/>
    <col min="9476" max="9476" width="12.296875" style="2" customWidth="1"/>
    <col min="9477" max="9477" width="10.69921875" style="2" customWidth="1"/>
    <col min="9478" max="9478" width="13.09765625" style="2" customWidth="1"/>
    <col min="9479" max="9479" width="8.59765625" style="2" customWidth="1"/>
    <col min="9480" max="9480" width="8.296875" style="2" customWidth="1"/>
    <col min="9481" max="9728" width="9.09765625" style="2"/>
    <col min="9729" max="9729" width="3.296875" style="2" customWidth="1"/>
    <col min="9730" max="9730" width="30.69921875" style="2" customWidth="1"/>
    <col min="9731" max="9731" width="29.3984375" style="2" customWidth="1"/>
    <col min="9732" max="9732" width="12.296875" style="2" customWidth="1"/>
    <col min="9733" max="9733" width="10.69921875" style="2" customWidth="1"/>
    <col min="9734" max="9734" width="13.09765625" style="2" customWidth="1"/>
    <col min="9735" max="9735" width="8.59765625" style="2" customWidth="1"/>
    <col min="9736" max="9736" width="8.296875" style="2" customWidth="1"/>
    <col min="9737" max="9984" width="9.09765625" style="2"/>
    <col min="9985" max="9985" width="3.296875" style="2" customWidth="1"/>
    <col min="9986" max="9986" width="30.69921875" style="2" customWidth="1"/>
    <col min="9987" max="9987" width="29.3984375" style="2" customWidth="1"/>
    <col min="9988" max="9988" width="12.296875" style="2" customWidth="1"/>
    <col min="9989" max="9989" width="10.69921875" style="2" customWidth="1"/>
    <col min="9990" max="9990" width="13.09765625" style="2" customWidth="1"/>
    <col min="9991" max="9991" width="8.59765625" style="2" customWidth="1"/>
    <col min="9992" max="9992" width="8.296875" style="2" customWidth="1"/>
    <col min="9993" max="10240" width="9.09765625" style="2"/>
    <col min="10241" max="10241" width="3.296875" style="2" customWidth="1"/>
    <col min="10242" max="10242" width="30.69921875" style="2" customWidth="1"/>
    <col min="10243" max="10243" width="29.3984375" style="2" customWidth="1"/>
    <col min="10244" max="10244" width="12.296875" style="2" customWidth="1"/>
    <col min="10245" max="10245" width="10.69921875" style="2" customWidth="1"/>
    <col min="10246" max="10246" width="13.09765625" style="2" customWidth="1"/>
    <col min="10247" max="10247" width="8.59765625" style="2" customWidth="1"/>
    <col min="10248" max="10248" width="8.296875" style="2" customWidth="1"/>
    <col min="10249" max="10496" width="9.09765625" style="2"/>
    <col min="10497" max="10497" width="3.296875" style="2" customWidth="1"/>
    <col min="10498" max="10498" width="30.69921875" style="2" customWidth="1"/>
    <col min="10499" max="10499" width="29.3984375" style="2" customWidth="1"/>
    <col min="10500" max="10500" width="12.296875" style="2" customWidth="1"/>
    <col min="10501" max="10501" width="10.69921875" style="2" customWidth="1"/>
    <col min="10502" max="10502" width="13.09765625" style="2" customWidth="1"/>
    <col min="10503" max="10503" width="8.59765625" style="2" customWidth="1"/>
    <col min="10504" max="10504" width="8.296875" style="2" customWidth="1"/>
    <col min="10505" max="10752" width="9.09765625" style="2"/>
    <col min="10753" max="10753" width="3.296875" style="2" customWidth="1"/>
    <col min="10754" max="10754" width="30.69921875" style="2" customWidth="1"/>
    <col min="10755" max="10755" width="29.3984375" style="2" customWidth="1"/>
    <col min="10756" max="10756" width="12.296875" style="2" customWidth="1"/>
    <col min="10757" max="10757" width="10.69921875" style="2" customWidth="1"/>
    <col min="10758" max="10758" width="13.09765625" style="2" customWidth="1"/>
    <col min="10759" max="10759" width="8.59765625" style="2" customWidth="1"/>
    <col min="10760" max="10760" width="8.296875" style="2" customWidth="1"/>
    <col min="10761" max="11008" width="9.09765625" style="2"/>
    <col min="11009" max="11009" width="3.296875" style="2" customWidth="1"/>
    <col min="11010" max="11010" width="30.69921875" style="2" customWidth="1"/>
    <col min="11011" max="11011" width="29.3984375" style="2" customWidth="1"/>
    <col min="11012" max="11012" width="12.296875" style="2" customWidth="1"/>
    <col min="11013" max="11013" width="10.69921875" style="2" customWidth="1"/>
    <col min="11014" max="11014" width="13.09765625" style="2" customWidth="1"/>
    <col min="11015" max="11015" width="8.59765625" style="2" customWidth="1"/>
    <col min="11016" max="11016" width="8.296875" style="2" customWidth="1"/>
    <col min="11017" max="11264" width="9.09765625" style="2"/>
    <col min="11265" max="11265" width="3.296875" style="2" customWidth="1"/>
    <col min="11266" max="11266" width="30.69921875" style="2" customWidth="1"/>
    <col min="11267" max="11267" width="29.3984375" style="2" customWidth="1"/>
    <col min="11268" max="11268" width="12.296875" style="2" customWidth="1"/>
    <col min="11269" max="11269" width="10.69921875" style="2" customWidth="1"/>
    <col min="11270" max="11270" width="13.09765625" style="2" customWidth="1"/>
    <col min="11271" max="11271" width="8.59765625" style="2" customWidth="1"/>
    <col min="11272" max="11272" width="8.296875" style="2" customWidth="1"/>
    <col min="11273" max="11520" width="9.09765625" style="2"/>
    <col min="11521" max="11521" width="3.296875" style="2" customWidth="1"/>
    <col min="11522" max="11522" width="30.69921875" style="2" customWidth="1"/>
    <col min="11523" max="11523" width="29.3984375" style="2" customWidth="1"/>
    <col min="11524" max="11524" width="12.296875" style="2" customWidth="1"/>
    <col min="11525" max="11525" width="10.69921875" style="2" customWidth="1"/>
    <col min="11526" max="11526" width="13.09765625" style="2" customWidth="1"/>
    <col min="11527" max="11527" width="8.59765625" style="2" customWidth="1"/>
    <col min="11528" max="11528" width="8.296875" style="2" customWidth="1"/>
    <col min="11529" max="11776" width="9.09765625" style="2"/>
    <col min="11777" max="11777" width="3.296875" style="2" customWidth="1"/>
    <col min="11778" max="11778" width="30.69921875" style="2" customWidth="1"/>
    <col min="11779" max="11779" width="29.3984375" style="2" customWidth="1"/>
    <col min="11780" max="11780" width="12.296875" style="2" customWidth="1"/>
    <col min="11781" max="11781" width="10.69921875" style="2" customWidth="1"/>
    <col min="11782" max="11782" width="13.09765625" style="2" customWidth="1"/>
    <col min="11783" max="11783" width="8.59765625" style="2" customWidth="1"/>
    <col min="11784" max="11784" width="8.296875" style="2" customWidth="1"/>
    <col min="11785" max="12032" width="9.09765625" style="2"/>
    <col min="12033" max="12033" width="3.296875" style="2" customWidth="1"/>
    <col min="12034" max="12034" width="30.69921875" style="2" customWidth="1"/>
    <col min="12035" max="12035" width="29.3984375" style="2" customWidth="1"/>
    <col min="12036" max="12036" width="12.296875" style="2" customWidth="1"/>
    <col min="12037" max="12037" width="10.69921875" style="2" customWidth="1"/>
    <col min="12038" max="12038" width="13.09765625" style="2" customWidth="1"/>
    <col min="12039" max="12039" width="8.59765625" style="2" customWidth="1"/>
    <col min="12040" max="12040" width="8.296875" style="2" customWidth="1"/>
    <col min="12041" max="12288" width="9.09765625" style="2"/>
    <col min="12289" max="12289" width="3.296875" style="2" customWidth="1"/>
    <col min="12290" max="12290" width="30.69921875" style="2" customWidth="1"/>
    <col min="12291" max="12291" width="29.3984375" style="2" customWidth="1"/>
    <col min="12292" max="12292" width="12.296875" style="2" customWidth="1"/>
    <col min="12293" max="12293" width="10.69921875" style="2" customWidth="1"/>
    <col min="12294" max="12294" width="13.09765625" style="2" customWidth="1"/>
    <col min="12295" max="12295" width="8.59765625" style="2" customWidth="1"/>
    <col min="12296" max="12296" width="8.296875" style="2" customWidth="1"/>
    <col min="12297" max="12544" width="9.09765625" style="2"/>
    <col min="12545" max="12545" width="3.296875" style="2" customWidth="1"/>
    <col min="12546" max="12546" width="30.69921875" style="2" customWidth="1"/>
    <col min="12547" max="12547" width="29.3984375" style="2" customWidth="1"/>
    <col min="12548" max="12548" width="12.296875" style="2" customWidth="1"/>
    <col min="12549" max="12549" width="10.69921875" style="2" customWidth="1"/>
    <col min="12550" max="12550" width="13.09765625" style="2" customWidth="1"/>
    <col min="12551" max="12551" width="8.59765625" style="2" customWidth="1"/>
    <col min="12552" max="12552" width="8.296875" style="2" customWidth="1"/>
    <col min="12553" max="12800" width="9.09765625" style="2"/>
    <col min="12801" max="12801" width="3.296875" style="2" customWidth="1"/>
    <col min="12802" max="12802" width="30.69921875" style="2" customWidth="1"/>
    <col min="12803" max="12803" width="29.3984375" style="2" customWidth="1"/>
    <col min="12804" max="12804" width="12.296875" style="2" customWidth="1"/>
    <col min="12805" max="12805" width="10.69921875" style="2" customWidth="1"/>
    <col min="12806" max="12806" width="13.09765625" style="2" customWidth="1"/>
    <col min="12807" max="12807" width="8.59765625" style="2" customWidth="1"/>
    <col min="12808" max="12808" width="8.296875" style="2" customWidth="1"/>
    <col min="12809" max="13056" width="9.09765625" style="2"/>
    <col min="13057" max="13057" width="3.296875" style="2" customWidth="1"/>
    <col min="13058" max="13058" width="30.69921875" style="2" customWidth="1"/>
    <col min="13059" max="13059" width="29.3984375" style="2" customWidth="1"/>
    <col min="13060" max="13060" width="12.296875" style="2" customWidth="1"/>
    <col min="13061" max="13061" width="10.69921875" style="2" customWidth="1"/>
    <col min="13062" max="13062" width="13.09765625" style="2" customWidth="1"/>
    <col min="13063" max="13063" width="8.59765625" style="2" customWidth="1"/>
    <col min="13064" max="13064" width="8.296875" style="2" customWidth="1"/>
    <col min="13065" max="13312" width="9.09765625" style="2"/>
    <col min="13313" max="13313" width="3.296875" style="2" customWidth="1"/>
    <col min="13314" max="13314" width="30.69921875" style="2" customWidth="1"/>
    <col min="13315" max="13315" width="29.3984375" style="2" customWidth="1"/>
    <col min="13316" max="13316" width="12.296875" style="2" customWidth="1"/>
    <col min="13317" max="13317" width="10.69921875" style="2" customWidth="1"/>
    <col min="13318" max="13318" width="13.09765625" style="2" customWidth="1"/>
    <col min="13319" max="13319" width="8.59765625" style="2" customWidth="1"/>
    <col min="13320" max="13320" width="8.296875" style="2" customWidth="1"/>
    <col min="13321" max="13568" width="9.09765625" style="2"/>
    <col min="13569" max="13569" width="3.296875" style="2" customWidth="1"/>
    <col min="13570" max="13570" width="30.69921875" style="2" customWidth="1"/>
    <col min="13571" max="13571" width="29.3984375" style="2" customWidth="1"/>
    <col min="13572" max="13572" width="12.296875" style="2" customWidth="1"/>
    <col min="13573" max="13573" width="10.69921875" style="2" customWidth="1"/>
    <col min="13574" max="13574" width="13.09765625" style="2" customWidth="1"/>
    <col min="13575" max="13575" width="8.59765625" style="2" customWidth="1"/>
    <col min="13576" max="13576" width="8.296875" style="2" customWidth="1"/>
    <col min="13577" max="13824" width="9.09765625" style="2"/>
    <col min="13825" max="13825" width="3.296875" style="2" customWidth="1"/>
    <col min="13826" max="13826" width="30.69921875" style="2" customWidth="1"/>
    <col min="13827" max="13827" width="29.3984375" style="2" customWidth="1"/>
    <col min="13828" max="13828" width="12.296875" style="2" customWidth="1"/>
    <col min="13829" max="13829" width="10.69921875" style="2" customWidth="1"/>
    <col min="13830" max="13830" width="13.09765625" style="2" customWidth="1"/>
    <col min="13831" max="13831" width="8.59765625" style="2" customWidth="1"/>
    <col min="13832" max="13832" width="8.296875" style="2" customWidth="1"/>
    <col min="13833" max="14080" width="9.09765625" style="2"/>
    <col min="14081" max="14081" width="3.296875" style="2" customWidth="1"/>
    <col min="14082" max="14082" width="30.69921875" style="2" customWidth="1"/>
    <col min="14083" max="14083" width="29.3984375" style="2" customWidth="1"/>
    <col min="14084" max="14084" width="12.296875" style="2" customWidth="1"/>
    <col min="14085" max="14085" width="10.69921875" style="2" customWidth="1"/>
    <col min="14086" max="14086" width="13.09765625" style="2" customWidth="1"/>
    <col min="14087" max="14087" width="8.59765625" style="2" customWidth="1"/>
    <col min="14088" max="14088" width="8.296875" style="2" customWidth="1"/>
    <col min="14089" max="14336" width="9.09765625" style="2"/>
    <col min="14337" max="14337" width="3.296875" style="2" customWidth="1"/>
    <col min="14338" max="14338" width="30.69921875" style="2" customWidth="1"/>
    <col min="14339" max="14339" width="29.3984375" style="2" customWidth="1"/>
    <col min="14340" max="14340" width="12.296875" style="2" customWidth="1"/>
    <col min="14341" max="14341" width="10.69921875" style="2" customWidth="1"/>
    <col min="14342" max="14342" width="13.09765625" style="2" customWidth="1"/>
    <col min="14343" max="14343" width="8.59765625" style="2" customWidth="1"/>
    <col min="14344" max="14344" width="8.296875" style="2" customWidth="1"/>
    <col min="14345" max="14592" width="9.09765625" style="2"/>
    <col min="14593" max="14593" width="3.296875" style="2" customWidth="1"/>
    <col min="14594" max="14594" width="30.69921875" style="2" customWidth="1"/>
    <col min="14595" max="14595" width="29.3984375" style="2" customWidth="1"/>
    <col min="14596" max="14596" width="12.296875" style="2" customWidth="1"/>
    <col min="14597" max="14597" width="10.69921875" style="2" customWidth="1"/>
    <col min="14598" max="14598" width="13.09765625" style="2" customWidth="1"/>
    <col min="14599" max="14599" width="8.59765625" style="2" customWidth="1"/>
    <col min="14600" max="14600" width="8.296875" style="2" customWidth="1"/>
    <col min="14601" max="14848" width="9.09765625" style="2"/>
    <col min="14849" max="14849" width="3.296875" style="2" customWidth="1"/>
    <col min="14850" max="14850" width="30.69921875" style="2" customWidth="1"/>
    <col min="14851" max="14851" width="29.3984375" style="2" customWidth="1"/>
    <col min="14852" max="14852" width="12.296875" style="2" customWidth="1"/>
    <col min="14853" max="14853" width="10.69921875" style="2" customWidth="1"/>
    <col min="14854" max="14854" width="13.09765625" style="2" customWidth="1"/>
    <col min="14855" max="14855" width="8.59765625" style="2" customWidth="1"/>
    <col min="14856" max="14856" width="8.296875" style="2" customWidth="1"/>
    <col min="14857" max="15104" width="9.09765625" style="2"/>
    <col min="15105" max="15105" width="3.296875" style="2" customWidth="1"/>
    <col min="15106" max="15106" width="30.69921875" style="2" customWidth="1"/>
    <col min="15107" max="15107" width="29.3984375" style="2" customWidth="1"/>
    <col min="15108" max="15108" width="12.296875" style="2" customWidth="1"/>
    <col min="15109" max="15109" width="10.69921875" style="2" customWidth="1"/>
    <col min="15110" max="15110" width="13.09765625" style="2" customWidth="1"/>
    <col min="15111" max="15111" width="8.59765625" style="2" customWidth="1"/>
    <col min="15112" max="15112" width="8.296875" style="2" customWidth="1"/>
    <col min="15113" max="15360" width="9.09765625" style="2"/>
    <col min="15361" max="15361" width="3.296875" style="2" customWidth="1"/>
    <col min="15362" max="15362" width="30.69921875" style="2" customWidth="1"/>
    <col min="15363" max="15363" width="29.3984375" style="2" customWidth="1"/>
    <col min="15364" max="15364" width="12.296875" style="2" customWidth="1"/>
    <col min="15365" max="15365" width="10.69921875" style="2" customWidth="1"/>
    <col min="15366" max="15366" width="13.09765625" style="2" customWidth="1"/>
    <col min="15367" max="15367" width="8.59765625" style="2" customWidth="1"/>
    <col min="15368" max="15368" width="8.296875" style="2" customWidth="1"/>
    <col min="15369" max="15616" width="9.09765625" style="2"/>
    <col min="15617" max="15617" width="3.296875" style="2" customWidth="1"/>
    <col min="15618" max="15618" width="30.69921875" style="2" customWidth="1"/>
    <col min="15619" max="15619" width="29.3984375" style="2" customWidth="1"/>
    <col min="15620" max="15620" width="12.296875" style="2" customWidth="1"/>
    <col min="15621" max="15621" width="10.69921875" style="2" customWidth="1"/>
    <col min="15622" max="15622" width="13.09765625" style="2" customWidth="1"/>
    <col min="15623" max="15623" width="8.59765625" style="2" customWidth="1"/>
    <col min="15624" max="15624" width="8.296875" style="2" customWidth="1"/>
    <col min="15625" max="15872" width="9.09765625" style="2"/>
    <col min="15873" max="15873" width="3.296875" style="2" customWidth="1"/>
    <col min="15874" max="15874" width="30.69921875" style="2" customWidth="1"/>
    <col min="15875" max="15875" width="29.3984375" style="2" customWidth="1"/>
    <col min="15876" max="15876" width="12.296875" style="2" customWidth="1"/>
    <col min="15877" max="15877" width="10.69921875" style="2" customWidth="1"/>
    <col min="15878" max="15878" width="13.09765625" style="2" customWidth="1"/>
    <col min="15879" max="15879" width="8.59765625" style="2" customWidth="1"/>
    <col min="15880" max="15880" width="8.296875" style="2" customWidth="1"/>
    <col min="15881" max="16128" width="9.09765625" style="2"/>
    <col min="16129" max="16129" width="3.296875" style="2" customWidth="1"/>
    <col min="16130" max="16130" width="30.69921875" style="2" customWidth="1"/>
    <col min="16131" max="16131" width="29.3984375" style="2" customWidth="1"/>
    <col min="16132" max="16132" width="12.296875" style="2" customWidth="1"/>
    <col min="16133" max="16133" width="10.69921875" style="2" customWidth="1"/>
    <col min="16134" max="16134" width="13.09765625" style="2" customWidth="1"/>
    <col min="16135" max="16135" width="8.59765625" style="2" customWidth="1"/>
    <col min="16136" max="16136" width="8.296875" style="2" customWidth="1"/>
    <col min="16137" max="16384" width="9.09765625" style="2"/>
  </cols>
  <sheetData>
    <row r="1" spans="2:9" ht="18.600000000000001" customHeight="1" x14ac:dyDescent="0.25">
      <c r="B1" s="173" t="s">
        <v>0</v>
      </c>
      <c r="C1" s="173"/>
      <c r="D1" s="173"/>
      <c r="E1" s="173"/>
      <c r="F1" s="173"/>
      <c r="G1" s="173"/>
    </row>
    <row r="2" spans="2:9" ht="15.7" customHeight="1" x14ac:dyDescent="0.25">
      <c r="C2" s="3">
        <v>42887</v>
      </c>
    </row>
    <row r="3" spans="2:9" ht="15.7" customHeight="1" x14ac:dyDescent="0.25">
      <c r="C3" s="3"/>
    </row>
    <row r="4" spans="2:9" ht="15" customHeight="1" x14ac:dyDescent="0.25">
      <c r="B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9" ht="11.95" customHeight="1" x14ac:dyDescent="0.25">
      <c r="B5" s="9" t="s">
        <v>6</v>
      </c>
      <c r="C5" s="2" t="s">
        <v>7</v>
      </c>
      <c r="D5" s="10">
        <v>583</v>
      </c>
      <c r="E5" s="10"/>
      <c r="F5" s="10">
        <v>583</v>
      </c>
      <c r="G5" s="5" t="s">
        <v>8</v>
      </c>
    </row>
    <row r="6" spans="2:9" ht="11.95" customHeight="1" x14ac:dyDescent="0.25">
      <c r="B6" s="9" t="s">
        <v>13</v>
      </c>
      <c r="C6" s="2" t="s">
        <v>170</v>
      </c>
      <c r="D6" s="12">
        <v>14.5</v>
      </c>
      <c r="E6" s="12">
        <v>2.9</v>
      </c>
      <c r="F6" s="12">
        <v>17.399999999999999</v>
      </c>
      <c r="G6" s="5" t="s">
        <v>8</v>
      </c>
      <c r="H6" s="11"/>
    </row>
    <row r="7" spans="2:9" ht="11.95" customHeight="1" x14ac:dyDescent="0.25">
      <c r="B7" s="9" t="s">
        <v>13</v>
      </c>
      <c r="C7" s="2" t="s">
        <v>170</v>
      </c>
      <c r="D7" s="12">
        <v>38.83</v>
      </c>
      <c r="E7" s="12">
        <v>7.76</v>
      </c>
      <c r="F7" s="12">
        <v>46.59</v>
      </c>
      <c r="G7" s="5" t="s">
        <v>8</v>
      </c>
      <c r="H7" s="11"/>
    </row>
    <row r="8" spans="2:9" ht="11.95" customHeight="1" x14ac:dyDescent="0.25">
      <c r="B8" s="9" t="s">
        <v>17</v>
      </c>
      <c r="C8" s="2" t="s">
        <v>171</v>
      </c>
      <c r="D8" s="12">
        <v>15</v>
      </c>
      <c r="E8" s="12">
        <v>3</v>
      </c>
      <c r="F8" s="12">
        <v>18</v>
      </c>
      <c r="G8" s="5" t="s">
        <v>8</v>
      </c>
      <c r="H8" s="11"/>
    </row>
    <row r="9" spans="2:9" ht="12.85" customHeight="1" x14ac:dyDescent="0.25">
      <c r="D9" s="13">
        <f>SUM(D5:D8)</f>
        <v>651.33000000000004</v>
      </c>
      <c r="E9" s="13">
        <f>SUM(E5:E8)</f>
        <v>13.66</v>
      </c>
      <c r="F9" s="13">
        <f>SUM(F5:F8)</f>
        <v>664.99</v>
      </c>
      <c r="I9" s="2" t="s">
        <v>21</v>
      </c>
    </row>
    <row r="10" spans="2:9" x14ac:dyDescent="0.25">
      <c r="B10" s="6" t="s">
        <v>22</v>
      </c>
      <c r="D10" s="14"/>
      <c r="E10" s="14"/>
      <c r="F10" s="14"/>
    </row>
    <row r="11" spans="2:9" x14ac:dyDescent="0.25">
      <c r="B11" s="9" t="s">
        <v>23</v>
      </c>
      <c r="C11" s="2" t="s">
        <v>172</v>
      </c>
      <c r="D11" s="14">
        <v>111.96</v>
      </c>
      <c r="E11" s="14">
        <v>22.39</v>
      </c>
      <c r="F11" s="14">
        <v>134.35</v>
      </c>
      <c r="G11" s="5">
        <v>108618</v>
      </c>
      <c r="H11" s="11"/>
    </row>
    <row r="12" spans="2:9" x14ac:dyDescent="0.25">
      <c r="B12" s="9" t="s">
        <v>29</v>
      </c>
      <c r="C12" s="2" t="s">
        <v>30</v>
      </c>
      <c r="D12" s="15">
        <v>8.68</v>
      </c>
      <c r="E12" s="15"/>
      <c r="F12" s="15">
        <v>8.68</v>
      </c>
      <c r="G12" s="5" t="s">
        <v>8</v>
      </c>
    </row>
    <row r="13" spans="2:9" x14ac:dyDescent="0.25">
      <c r="B13" s="9" t="s">
        <v>130</v>
      </c>
      <c r="C13" s="2" t="s">
        <v>131</v>
      </c>
      <c r="D13" s="15">
        <v>39.96</v>
      </c>
      <c r="E13" s="15"/>
      <c r="F13" s="15">
        <v>39.96</v>
      </c>
      <c r="G13" s="5">
        <v>108619</v>
      </c>
    </row>
    <row r="14" spans="2:9" x14ac:dyDescent="0.25">
      <c r="B14" s="9" t="s">
        <v>31</v>
      </c>
      <c r="C14" s="2" t="s">
        <v>32</v>
      </c>
      <c r="D14" s="15">
        <v>14.38</v>
      </c>
      <c r="E14" s="15">
        <v>2.88</v>
      </c>
      <c r="F14" s="15">
        <v>17.260000000000002</v>
      </c>
      <c r="G14" s="5">
        <v>108620</v>
      </c>
      <c r="H14" s="11"/>
    </row>
    <row r="15" spans="2:9" x14ac:dyDescent="0.25">
      <c r="B15" s="2" t="s">
        <v>33</v>
      </c>
      <c r="C15" s="2" t="s">
        <v>34</v>
      </c>
      <c r="D15" s="16">
        <v>81.91</v>
      </c>
      <c r="E15" s="16">
        <v>16.38</v>
      </c>
      <c r="F15" s="16">
        <v>98.29</v>
      </c>
      <c r="G15" s="17" t="s">
        <v>8</v>
      </c>
    </row>
    <row r="16" spans="2:9" x14ac:dyDescent="0.25">
      <c r="B16" s="2" t="s">
        <v>17</v>
      </c>
      <c r="C16" s="2" t="s">
        <v>173</v>
      </c>
      <c r="D16" s="15">
        <v>86.72</v>
      </c>
      <c r="E16" s="15">
        <v>17.34</v>
      </c>
      <c r="F16" s="15">
        <v>104.06</v>
      </c>
      <c r="G16" s="17" t="s">
        <v>8</v>
      </c>
      <c r="H16" s="11"/>
    </row>
    <row r="17" spans="2:12" x14ac:dyDescent="0.25">
      <c r="B17" s="9" t="s">
        <v>36</v>
      </c>
      <c r="C17" s="2" t="s">
        <v>174</v>
      </c>
      <c r="D17" s="15">
        <v>23.37</v>
      </c>
      <c r="E17" s="15">
        <v>4.67</v>
      </c>
      <c r="F17" s="15">
        <v>28.04</v>
      </c>
      <c r="G17" s="17">
        <v>108621</v>
      </c>
      <c r="J17" s="16"/>
      <c r="K17" s="16"/>
      <c r="L17" s="16"/>
    </row>
    <row r="18" spans="2:12" x14ac:dyDescent="0.25">
      <c r="B18" s="9" t="s">
        <v>36</v>
      </c>
      <c r="C18" s="2" t="s">
        <v>174</v>
      </c>
      <c r="D18" s="15">
        <v>23.37</v>
      </c>
      <c r="E18" s="15">
        <v>4.67</v>
      </c>
      <c r="F18" s="15">
        <v>28.04</v>
      </c>
      <c r="G18" s="17">
        <v>108621</v>
      </c>
      <c r="J18" s="16"/>
      <c r="K18" s="16"/>
      <c r="L18" s="16"/>
    </row>
    <row r="19" spans="2:12" x14ac:dyDescent="0.25">
      <c r="B19" s="9" t="s">
        <v>36</v>
      </c>
      <c r="C19" s="2" t="s">
        <v>38</v>
      </c>
      <c r="D19" s="15">
        <v>86.25</v>
      </c>
      <c r="E19" s="15">
        <v>5.05</v>
      </c>
      <c r="F19" s="15">
        <v>91.3</v>
      </c>
      <c r="G19" s="17">
        <v>108634</v>
      </c>
      <c r="J19" s="16"/>
      <c r="K19" s="16"/>
      <c r="L19" s="16"/>
    </row>
    <row r="20" spans="2:12" x14ac:dyDescent="0.25">
      <c r="B20" s="9" t="s">
        <v>175</v>
      </c>
      <c r="C20" s="2" t="s">
        <v>176</v>
      </c>
      <c r="D20" s="15">
        <v>39.58</v>
      </c>
      <c r="E20" s="15">
        <v>7.91</v>
      </c>
      <c r="F20" s="15">
        <v>47.49</v>
      </c>
      <c r="G20" s="17" t="s">
        <v>118</v>
      </c>
      <c r="J20" s="16"/>
      <c r="K20" s="16"/>
      <c r="L20" s="16"/>
    </row>
    <row r="21" spans="2:12" x14ac:dyDescent="0.25">
      <c r="B21" s="9" t="s">
        <v>177</v>
      </c>
      <c r="C21" s="2" t="s">
        <v>178</v>
      </c>
      <c r="D21" s="15">
        <v>420</v>
      </c>
      <c r="E21" s="15">
        <v>84</v>
      </c>
      <c r="F21" s="15">
        <v>504</v>
      </c>
      <c r="G21" s="17">
        <v>108622</v>
      </c>
      <c r="J21" s="16"/>
      <c r="K21" s="16"/>
      <c r="L21" s="16"/>
    </row>
    <row r="22" spans="2:12" x14ac:dyDescent="0.25">
      <c r="B22" s="9" t="s">
        <v>179</v>
      </c>
      <c r="C22" s="2" t="s">
        <v>180</v>
      </c>
      <c r="D22" s="15">
        <v>51.75</v>
      </c>
      <c r="E22" s="15"/>
      <c r="F22" s="15">
        <v>51.75</v>
      </c>
      <c r="G22" s="17">
        <v>108635</v>
      </c>
      <c r="J22" s="16"/>
      <c r="K22" s="16"/>
      <c r="L22" s="16"/>
    </row>
    <row r="23" spans="2:12" x14ac:dyDescent="0.25">
      <c r="B23" s="9" t="s">
        <v>125</v>
      </c>
      <c r="C23" s="2" t="s">
        <v>124</v>
      </c>
      <c r="D23" s="15">
        <v>206.27</v>
      </c>
      <c r="E23" s="15">
        <v>41.25</v>
      </c>
      <c r="F23" s="15">
        <v>247.52</v>
      </c>
      <c r="G23" s="17">
        <v>108623</v>
      </c>
      <c r="J23" s="16"/>
      <c r="K23" s="16"/>
      <c r="L23" s="16"/>
    </row>
    <row r="24" spans="2:12" x14ac:dyDescent="0.25">
      <c r="B24" s="9" t="s">
        <v>125</v>
      </c>
      <c r="C24" s="2" t="s">
        <v>124</v>
      </c>
      <c r="D24" s="15">
        <v>76.27</v>
      </c>
      <c r="E24" s="15">
        <v>15.25</v>
      </c>
      <c r="F24" s="15">
        <v>91.52</v>
      </c>
      <c r="G24" s="17">
        <v>108633</v>
      </c>
      <c r="J24" s="16"/>
      <c r="K24" s="16"/>
      <c r="L24" s="16"/>
    </row>
    <row r="25" spans="2:12" x14ac:dyDescent="0.25">
      <c r="D25" s="13">
        <f>SUM(D11:D24)</f>
        <v>1270.47</v>
      </c>
      <c r="E25" s="13">
        <f>SUM(E11:E24)</f>
        <v>221.79</v>
      </c>
      <c r="F25" s="13">
        <f>SUM(F11:F24)</f>
        <v>1492.26</v>
      </c>
    </row>
    <row r="26" spans="2:12" x14ac:dyDescent="0.25">
      <c r="B26" s="6" t="s">
        <v>44</v>
      </c>
      <c r="D26" s="14"/>
      <c r="E26" s="14"/>
      <c r="F26" s="14"/>
    </row>
    <row r="27" spans="2:12" x14ac:dyDescent="0.25">
      <c r="B27" s="9" t="s">
        <v>6</v>
      </c>
      <c r="C27" s="2" t="s">
        <v>7</v>
      </c>
      <c r="D27" s="14">
        <v>443</v>
      </c>
      <c r="E27" s="14"/>
      <c r="F27" s="14">
        <v>443</v>
      </c>
      <c r="G27" s="5" t="s">
        <v>8</v>
      </c>
    </row>
    <row r="28" spans="2:12" x14ac:dyDescent="0.25">
      <c r="B28" s="9" t="s">
        <v>13</v>
      </c>
      <c r="C28" s="2" t="s">
        <v>170</v>
      </c>
      <c r="D28" s="15">
        <v>76.61</v>
      </c>
      <c r="E28" s="15">
        <v>15.32</v>
      </c>
      <c r="F28" s="15">
        <v>91.93</v>
      </c>
      <c r="G28" s="5" t="s">
        <v>8</v>
      </c>
      <c r="H28" s="11"/>
    </row>
    <row r="29" spans="2:12" x14ac:dyDescent="0.25">
      <c r="B29" s="9" t="s">
        <v>130</v>
      </c>
      <c r="C29" s="2" t="s">
        <v>131</v>
      </c>
      <c r="D29" s="15">
        <v>47.47</v>
      </c>
      <c r="E29" s="15"/>
      <c r="F29" s="15">
        <v>47.47</v>
      </c>
      <c r="G29" s="5">
        <v>108624</v>
      </c>
      <c r="H29" s="11"/>
    </row>
    <row r="30" spans="2:12" x14ac:dyDescent="0.25">
      <c r="B30" s="9" t="s">
        <v>23</v>
      </c>
      <c r="C30" s="2" t="s">
        <v>181</v>
      </c>
      <c r="D30" s="15">
        <v>28</v>
      </c>
      <c r="E30" s="15">
        <v>5.6</v>
      </c>
      <c r="F30" s="15">
        <v>33.6</v>
      </c>
      <c r="G30" s="5">
        <v>108618</v>
      </c>
      <c r="H30" s="11"/>
    </row>
    <row r="31" spans="2:12" x14ac:dyDescent="0.25">
      <c r="B31" s="18" t="s">
        <v>48</v>
      </c>
      <c r="C31" s="2" t="s">
        <v>49</v>
      </c>
      <c r="D31" s="19">
        <v>10</v>
      </c>
      <c r="E31" s="16">
        <v>2</v>
      </c>
      <c r="F31" s="16">
        <v>12</v>
      </c>
      <c r="G31" s="5" t="s">
        <v>8</v>
      </c>
    </row>
    <row r="32" spans="2:12" x14ac:dyDescent="0.25">
      <c r="B32" s="9" t="s">
        <v>182</v>
      </c>
      <c r="C32" s="2" t="s">
        <v>183</v>
      </c>
      <c r="D32" s="15">
        <v>1875</v>
      </c>
      <c r="E32" s="15"/>
      <c r="F32" s="15">
        <v>1875</v>
      </c>
      <c r="G32" s="5" t="s">
        <v>184</v>
      </c>
      <c r="H32" s="11"/>
    </row>
    <row r="33" spans="2:8" x14ac:dyDescent="0.25">
      <c r="B33" s="18" t="s">
        <v>185</v>
      </c>
      <c r="C33" s="2" t="s">
        <v>186</v>
      </c>
      <c r="D33" s="19">
        <v>50</v>
      </c>
      <c r="E33" s="16"/>
      <c r="F33" s="16">
        <v>50</v>
      </c>
      <c r="G33" s="5">
        <v>108625</v>
      </c>
      <c r="H33" s="11"/>
    </row>
    <row r="34" spans="2:8" x14ac:dyDescent="0.25">
      <c r="B34" s="18" t="s">
        <v>187</v>
      </c>
      <c r="C34" s="2" t="s">
        <v>188</v>
      </c>
      <c r="D34" s="19">
        <v>363.52</v>
      </c>
      <c r="E34" s="16">
        <v>72.7</v>
      </c>
      <c r="F34" s="16">
        <v>436.22</v>
      </c>
      <c r="G34" s="5">
        <v>108626</v>
      </c>
      <c r="H34" s="11"/>
    </row>
    <row r="35" spans="2:8" x14ac:dyDescent="0.25">
      <c r="B35" s="9" t="s">
        <v>145</v>
      </c>
      <c r="C35" s="2" t="s">
        <v>189</v>
      </c>
      <c r="D35" s="16">
        <v>75</v>
      </c>
      <c r="E35" s="16">
        <v>15</v>
      </c>
      <c r="F35" s="16">
        <v>90</v>
      </c>
      <c r="G35" s="5">
        <v>108627</v>
      </c>
      <c r="H35" s="11"/>
    </row>
    <row r="36" spans="2:8" x14ac:dyDescent="0.25">
      <c r="B36" s="9" t="s">
        <v>145</v>
      </c>
      <c r="C36" s="2" t="s">
        <v>190</v>
      </c>
      <c r="D36" s="16">
        <v>284.60000000000002</v>
      </c>
      <c r="E36" s="16">
        <v>56.92</v>
      </c>
      <c r="F36" s="16">
        <v>341.52</v>
      </c>
      <c r="G36" s="5">
        <v>108627</v>
      </c>
      <c r="H36" s="11"/>
    </row>
    <row r="37" spans="2:8" x14ac:dyDescent="0.25">
      <c r="B37" s="9" t="s">
        <v>191</v>
      </c>
      <c r="C37" s="2" t="s">
        <v>192</v>
      </c>
      <c r="D37" s="16">
        <v>108.77</v>
      </c>
      <c r="E37" s="16">
        <v>21.75</v>
      </c>
      <c r="F37" s="16">
        <v>130.52000000000001</v>
      </c>
      <c r="G37" s="5" t="s">
        <v>118</v>
      </c>
      <c r="H37" s="11"/>
    </row>
    <row r="38" spans="2:8" x14ac:dyDescent="0.25">
      <c r="B38" s="9" t="s">
        <v>193</v>
      </c>
      <c r="C38" s="2" t="s">
        <v>194</v>
      </c>
      <c r="D38" s="16">
        <v>50</v>
      </c>
      <c r="E38" s="16"/>
      <c r="F38" s="16">
        <v>50</v>
      </c>
      <c r="G38" s="5">
        <v>108628</v>
      </c>
      <c r="H38" s="11"/>
    </row>
    <row r="39" spans="2:8" x14ac:dyDescent="0.25">
      <c r="B39" s="9" t="s">
        <v>195</v>
      </c>
      <c r="C39" s="2" t="s">
        <v>196</v>
      </c>
      <c r="D39" s="16">
        <v>117</v>
      </c>
      <c r="E39" s="16">
        <v>23.4</v>
      </c>
      <c r="F39" s="16">
        <v>140.4</v>
      </c>
      <c r="G39" s="5">
        <v>108636</v>
      </c>
      <c r="H39" s="11"/>
    </row>
    <row r="40" spans="2:8" x14ac:dyDescent="0.25">
      <c r="B40" s="9" t="s">
        <v>197</v>
      </c>
      <c r="C40" s="2" t="s">
        <v>198</v>
      </c>
      <c r="D40" s="16">
        <v>302.33</v>
      </c>
      <c r="E40" s="16">
        <v>60.47</v>
      </c>
      <c r="F40" s="16">
        <v>362.8</v>
      </c>
      <c r="G40" s="5">
        <v>108637</v>
      </c>
      <c r="H40" s="11"/>
    </row>
    <row r="41" spans="2:8" x14ac:dyDescent="0.25">
      <c r="B41" s="9" t="s">
        <v>52</v>
      </c>
      <c r="C41" s="2" t="s">
        <v>199</v>
      </c>
      <c r="D41" s="15">
        <v>51.91</v>
      </c>
      <c r="E41" s="15">
        <v>2.59</v>
      </c>
      <c r="F41" s="15">
        <v>54.5</v>
      </c>
      <c r="G41" s="5">
        <v>108629</v>
      </c>
      <c r="H41" s="11"/>
    </row>
    <row r="42" spans="2:8" x14ac:dyDescent="0.25">
      <c r="B42" s="9" t="s">
        <v>175</v>
      </c>
      <c r="C42" s="2" t="s">
        <v>200</v>
      </c>
      <c r="D42" s="15">
        <v>64.989999999999995</v>
      </c>
      <c r="E42" s="15"/>
      <c r="F42" s="15">
        <v>64.989999999999995</v>
      </c>
      <c r="G42" s="5" t="s">
        <v>118</v>
      </c>
      <c r="H42" s="11"/>
    </row>
    <row r="43" spans="2:8" s="21" customFormat="1" x14ac:dyDescent="0.25">
      <c r="C43" s="22"/>
      <c r="D43" s="13">
        <f>SUM(D27:D42)</f>
        <v>3948.1999999999994</v>
      </c>
      <c r="E43" s="13">
        <f>SUM(E27:E42)</f>
        <v>275.75</v>
      </c>
      <c r="F43" s="13">
        <f>SUM(F27:F42)</f>
        <v>4223.95</v>
      </c>
      <c r="G43" s="23" t="s">
        <v>21</v>
      </c>
      <c r="H43" s="20"/>
    </row>
    <row r="44" spans="2:8" x14ac:dyDescent="0.25">
      <c r="B44" s="6" t="s">
        <v>54</v>
      </c>
      <c r="D44" s="14"/>
      <c r="E44" s="14"/>
      <c r="F44" s="14"/>
    </row>
    <row r="45" spans="2:8" x14ac:dyDescent="0.25">
      <c r="B45" s="9" t="s">
        <v>6</v>
      </c>
      <c r="C45" s="2" t="s">
        <v>7</v>
      </c>
      <c r="D45" s="14">
        <v>182</v>
      </c>
      <c r="E45" s="14"/>
      <c r="F45" s="14">
        <v>182</v>
      </c>
      <c r="G45" s="5" t="s">
        <v>8</v>
      </c>
    </row>
    <row r="46" spans="2:8" x14ac:dyDescent="0.25">
      <c r="B46" s="9" t="s">
        <v>201</v>
      </c>
      <c r="C46" s="2" t="s">
        <v>188</v>
      </c>
      <c r="D46" s="14">
        <v>163.65</v>
      </c>
      <c r="E46" s="14">
        <v>8.18</v>
      </c>
      <c r="F46" s="14">
        <v>171.83</v>
      </c>
      <c r="G46" s="5">
        <v>108626</v>
      </c>
    </row>
    <row r="47" spans="2:8" x14ac:dyDescent="0.25">
      <c r="B47" s="9" t="s">
        <v>52</v>
      </c>
      <c r="C47" s="2" t="s">
        <v>199</v>
      </c>
      <c r="D47" s="12">
        <v>68.61</v>
      </c>
      <c r="E47" s="12">
        <v>3.43</v>
      </c>
      <c r="F47" s="12">
        <v>72.040000000000006</v>
      </c>
      <c r="G47" s="5">
        <v>108629</v>
      </c>
      <c r="H47" s="11"/>
    </row>
    <row r="48" spans="2:8" x14ac:dyDescent="0.25">
      <c r="B48" s="9" t="s">
        <v>157</v>
      </c>
      <c r="C48" s="2" t="s">
        <v>202</v>
      </c>
      <c r="D48" s="12">
        <v>520</v>
      </c>
      <c r="E48" s="12">
        <v>104</v>
      </c>
      <c r="F48" s="12">
        <v>624</v>
      </c>
      <c r="G48" s="5">
        <v>108630</v>
      </c>
      <c r="H48" s="11"/>
    </row>
    <row r="49" spans="2:9" x14ac:dyDescent="0.25">
      <c r="B49" s="9" t="s">
        <v>60</v>
      </c>
      <c r="C49" s="2" t="s">
        <v>203</v>
      </c>
      <c r="D49" s="12">
        <v>76.61</v>
      </c>
      <c r="E49" s="12">
        <v>15.32</v>
      </c>
      <c r="F49" s="12">
        <v>91.93</v>
      </c>
      <c r="G49" s="24" t="s">
        <v>8</v>
      </c>
      <c r="H49" s="11"/>
    </row>
    <row r="50" spans="2:9" x14ac:dyDescent="0.25">
      <c r="B50" s="25"/>
      <c r="C50" s="21"/>
      <c r="D50" s="13">
        <f>SUM(D45:D49)</f>
        <v>1010.87</v>
      </c>
      <c r="E50" s="13">
        <f>SUM(E45:E49)</f>
        <v>130.93</v>
      </c>
      <c r="F50" s="13">
        <f>SUM(F45:F49)</f>
        <v>1141.8000000000002</v>
      </c>
    </row>
    <row r="51" spans="2:9" x14ac:dyDescent="0.25">
      <c r="B51" s="6" t="s">
        <v>62</v>
      </c>
      <c r="D51" s="26"/>
      <c r="E51" s="26"/>
      <c r="F51" s="26"/>
    </row>
    <row r="52" spans="2:9" x14ac:dyDescent="0.25">
      <c r="B52" s="9"/>
      <c r="D52" s="26"/>
      <c r="E52" s="26"/>
      <c r="F52" s="26"/>
    </row>
    <row r="53" spans="2:9" x14ac:dyDescent="0.25">
      <c r="D53" s="13">
        <f>D52</f>
        <v>0</v>
      </c>
      <c r="E53" s="13">
        <f>E52</f>
        <v>0</v>
      </c>
      <c r="F53" s="13">
        <f>F52</f>
        <v>0</v>
      </c>
    </row>
    <row r="54" spans="2:9" x14ac:dyDescent="0.25">
      <c r="B54" s="6" t="s">
        <v>63</v>
      </c>
      <c r="D54" s="26"/>
      <c r="E54" s="26"/>
      <c r="F54" s="26"/>
    </row>
    <row r="55" spans="2:9" x14ac:dyDescent="0.25">
      <c r="B55" s="9" t="s">
        <v>64</v>
      </c>
      <c r="C55" s="2" t="s">
        <v>204</v>
      </c>
      <c r="D55" s="26">
        <v>25</v>
      </c>
      <c r="E55" s="26">
        <v>5</v>
      </c>
      <c r="F55" s="26">
        <v>30</v>
      </c>
      <c r="G55" s="5">
        <v>108631</v>
      </c>
      <c r="H55" s="11"/>
    </row>
    <row r="56" spans="2:9" x14ac:dyDescent="0.25">
      <c r="B56" s="9" t="s">
        <v>201</v>
      </c>
      <c r="C56" s="2" t="s">
        <v>188</v>
      </c>
      <c r="D56" s="26">
        <v>43.38</v>
      </c>
      <c r="E56" s="26">
        <v>2.17</v>
      </c>
      <c r="F56" s="26">
        <v>45.55</v>
      </c>
      <c r="G56" s="5">
        <v>108626</v>
      </c>
      <c r="H56" s="11"/>
    </row>
    <row r="57" spans="2:9" x14ac:dyDescent="0.25">
      <c r="D57" s="13">
        <f>SUM(D55:D56)</f>
        <v>68.38</v>
      </c>
      <c r="E57" s="13">
        <f>SUM(E55:E56)</f>
        <v>7.17</v>
      </c>
      <c r="F57" s="13">
        <f>SUM(F55:F56)</f>
        <v>75.55</v>
      </c>
    </row>
    <row r="58" spans="2:9" x14ac:dyDescent="0.25">
      <c r="B58" s="174" t="s">
        <v>66</v>
      </c>
      <c r="C58" s="175"/>
      <c r="D58" s="26"/>
      <c r="E58" s="26"/>
      <c r="F58" s="26"/>
      <c r="I58" s="2" t="s">
        <v>21</v>
      </c>
    </row>
    <row r="59" spans="2:9" x14ac:dyDescent="0.25">
      <c r="B59" s="9"/>
      <c r="C59" s="9"/>
      <c r="D59" s="26"/>
      <c r="E59" s="26"/>
      <c r="F59" s="26"/>
    </row>
    <row r="60" spans="2:9" x14ac:dyDescent="0.25">
      <c r="D60" s="13">
        <f>SUM(D58:D59)</f>
        <v>0</v>
      </c>
      <c r="E60" s="13">
        <f>SUM(E58:E59)</f>
        <v>0</v>
      </c>
      <c r="F60" s="13">
        <f>SUM(F58:F59)</f>
        <v>0</v>
      </c>
    </row>
    <row r="61" spans="2:9" x14ac:dyDescent="0.25">
      <c r="B61" s="6" t="s">
        <v>67</v>
      </c>
      <c r="D61" s="26"/>
      <c r="E61" s="26"/>
      <c r="F61" s="26"/>
    </row>
    <row r="62" spans="2:9" x14ac:dyDescent="0.25">
      <c r="B62" s="9" t="s">
        <v>64</v>
      </c>
      <c r="C62" s="2" t="s">
        <v>205</v>
      </c>
      <c r="D62" s="26">
        <v>986</v>
      </c>
      <c r="E62" s="26">
        <v>197.2</v>
      </c>
      <c r="F62" s="26">
        <v>1183.2</v>
      </c>
      <c r="G62" s="5">
        <v>108631</v>
      </c>
      <c r="H62" s="11"/>
    </row>
    <row r="63" spans="2:9" x14ac:dyDescent="0.25">
      <c r="B63" s="9" t="s">
        <v>64</v>
      </c>
      <c r="C63" s="2" t="s">
        <v>206</v>
      </c>
      <c r="D63" s="26">
        <v>395.4</v>
      </c>
      <c r="E63" s="26">
        <v>79.08</v>
      </c>
      <c r="F63" s="26">
        <v>474.48</v>
      </c>
      <c r="G63" s="5">
        <v>108631</v>
      </c>
      <c r="H63" s="11"/>
    </row>
    <row r="64" spans="2:9" x14ac:dyDescent="0.25">
      <c r="B64" s="9" t="s">
        <v>201</v>
      </c>
      <c r="C64" s="2" t="s">
        <v>188</v>
      </c>
      <c r="D64" s="26">
        <v>200.17</v>
      </c>
      <c r="E64" s="26">
        <v>10.01</v>
      </c>
      <c r="F64" s="26">
        <v>210.18</v>
      </c>
      <c r="G64" s="5">
        <v>108626</v>
      </c>
      <c r="H64" s="11"/>
    </row>
    <row r="65" spans="2:12" x14ac:dyDescent="0.25">
      <c r="D65" s="13">
        <f>SUM(D62:D64)</f>
        <v>1581.5700000000002</v>
      </c>
      <c r="E65" s="13">
        <f>SUM(E62:E64)</f>
        <v>286.28999999999996</v>
      </c>
      <c r="F65" s="13">
        <f>SUM(F62:F64)</f>
        <v>1867.8600000000001</v>
      </c>
    </row>
    <row r="66" spans="2:12" x14ac:dyDescent="0.25">
      <c r="B66" s="6" t="s">
        <v>69</v>
      </c>
      <c r="D66" s="26"/>
      <c r="E66" s="26"/>
      <c r="F66" s="26"/>
    </row>
    <row r="67" spans="2:12" x14ac:dyDescent="0.25">
      <c r="B67" s="9"/>
      <c r="D67" s="14"/>
      <c r="E67" s="14"/>
      <c r="F67" s="14"/>
      <c r="H67" s="11"/>
    </row>
    <row r="68" spans="2:12" x14ac:dyDescent="0.25">
      <c r="B68" s="9"/>
      <c r="C68" s="22"/>
      <c r="D68" s="13">
        <f>SUM(D67:D67)</f>
        <v>0</v>
      </c>
      <c r="E68" s="13">
        <f>SUM(E67:E67)</f>
        <v>0</v>
      </c>
      <c r="F68" s="13">
        <f>SUM(F67:F67)</f>
        <v>0</v>
      </c>
    </row>
    <row r="69" spans="2:12" x14ac:dyDescent="0.25">
      <c r="B69" s="27"/>
      <c r="C69" s="28"/>
      <c r="D69" s="26"/>
      <c r="E69" s="26"/>
      <c r="F69" s="26"/>
    </row>
    <row r="70" spans="2:12" x14ac:dyDescent="0.25">
      <c r="B70" s="6" t="s">
        <v>72</v>
      </c>
      <c r="D70" s="26"/>
      <c r="E70" s="26"/>
      <c r="F70" s="26"/>
    </row>
    <row r="71" spans="2:12" x14ac:dyDescent="0.25">
      <c r="B71" s="9" t="s">
        <v>201</v>
      </c>
      <c r="C71" s="2" t="s">
        <v>188</v>
      </c>
      <c r="D71" s="26">
        <v>39.54</v>
      </c>
      <c r="E71" s="26">
        <v>1.98</v>
      </c>
      <c r="F71" s="26">
        <v>41.52</v>
      </c>
      <c r="G71" s="5">
        <v>108626</v>
      </c>
    </row>
    <row r="72" spans="2:12" x14ac:dyDescent="0.25">
      <c r="D72" s="13">
        <f>SUM(D71:D71)</f>
        <v>39.54</v>
      </c>
      <c r="E72" s="13">
        <f>SUM(E71:E71)</f>
        <v>1.98</v>
      </c>
      <c r="F72" s="13">
        <f>SUM(F71:F71)</f>
        <v>41.52</v>
      </c>
    </row>
    <row r="73" spans="2:12" x14ac:dyDescent="0.25">
      <c r="B73" s="6" t="s">
        <v>75</v>
      </c>
      <c r="C73" s="9"/>
      <c r="D73" s="14"/>
      <c r="E73" s="14"/>
      <c r="F73" s="14"/>
    </row>
    <row r="74" spans="2:12" x14ac:dyDescent="0.25">
      <c r="B74" s="9" t="s">
        <v>6</v>
      </c>
      <c r="C74" s="9" t="s">
        <v>7</v>
      </c>
      <c r="D74" s="14">
        <v>524</v>
      </c>
      <c r="E74" s="14"/>
      <c r="F74" s="14">
        <v>524</v>
      </c>
      <c r="G74" s="5" t="s">
        <v>8</v>
      </c>
    </row>
    <row r="75" spans="2:12" x14ac:dyDescent="0.25">
      <c r="B75" s="9" t="s">
        <v>70</v>
      </c>
      <c r="C75" s="9" t="s">
        <v>77</v>
      </c>
      <c r="D75" s="14">
        <v>42.64</v>
      </c>
      <c r="E75" s="14">
        <v>8.5299999999999994</v>
      </c>
      <c r="F75" s="14">
        <v>51.17</v>
      </c>
      <c r="G75" s="5">
        <v>108618</v>
      </c>
      <c r="H75" s="11"/>
    </row>
    <row r="76" spans="2:12" x14ac:dyDescent="0.25">
      <c r="B76" s="9" t="s">
        <v>157</v>
      </c>
      <c r="C76" s="9" t="s">
        <v>207</v>
      </c>
      <c r="D76" s="14">
        <v>410</v>
      </c>
      <c r="E76" s="14">
        <v>82</v>
      </c>
      <c r="F76" s="14">
        <v>492</v>
      </c>
      <c r="G76" s="5">
        <v>108630</v>
      </c>
      <c r="H76" s="11"/>
    </row>
    <row r="77" spans="2:12" x14ac:dyDescent="0.25">
      <c r="B77" s="9" t="s">
        <v>13</v>
      </c>
      <c r="C77" s="2" t="s">
        <v>170</v>
      </c>
      <c r="D77" s="12">
        <v>14.5</v>
      </c>
      <c r="E77" s="12">
        <v>2.9</v>
      </c>
      <c r="F77" s="12">
        <v>17.399999999999999</v>
      </c>
      <c r="G77" s="5" t="s">
        <v>8</v>
      </c>
      <c r="H77" s="11"/>
      <c r="J77" s="29"/>
      <c r="K77" s="29"/>
      <c r="L77" s="29"/>
    </row>
    <row r="78" spans="2:12" x14ac:dyDescent="0.25">
      <c r="B78" s="9" t="s">
        <v>13</v>
      </c>
      <c r="C78" s="2" t="s">
        <v>170</v>
      </c>
      <c r="D78" s="12">
        <v>38.83</v>
      </c>
      <c r="E78" s="12">
        <v>7.77</v>
      </c>
      <c r="F78" s="12">
        <v>46.6</v>
      </c>
      <c r="G78" s="5" t="s">
        <v>8</v>
      </c>
      <c r="H78" s="11"/>
      <c r="J78" s="29"/>
      <c r="K78" s="29"/>
      <c r="L78" s="29"/>
    </row>
    <row r="79" spans="2:12" x14ac:dyDescent="0.25">
      <c r="D79" s="13">
        <f>SUM(D74:D78)</f>
        <v>1029.97</v>
      </c>
      <c r="E79" s="13">
        <f>SUM(E74:E78)</f>
        <v>101.2</v>
      </c>
      <c r="F79" s="13">
        <f>SUM(F74:F78)</f>
        <v>1131.17</v>
      </c>
    </row>
    <row r="80" spans="2:12" x14ac:dyDescent="0.25">
      <c r="B80" s="6" t="s">
        <v>78</v>
      </c>
      <c r="D80" s="14"/>
      <c r="E80" s="14"/>
      <c r="F80" s="14"/>
    </row>
    <row r="81" spans="2:8" x14ac:dyDescent="0.25">
      <c r="B81" s="9" t="s">
        <v>6</v>
      </c>
      <c r="C81" s="2" t="s">
        <v>7</v>
      </c>
      <c r="D81" s="14">
        <v>348</v>
      </c>
      <c r="E81" s="14"/>
      <c r="F81" s="14">
        <v>348</v>
      </c>
      <c r="G81" s="5" t="s">
        <v>8</v>
      </c>
    </row>
    <row r="82" spans="2:8" x14ac:dyDescent="0.25">
      <c r="B82" s="9" t="s">
        <v>6</v>
      </c>
      <c r="C82" s="2" t="s">
        <v>7</v>
      </c>
      <c r="D82" s="14">
        <v>161</v>
      </c>
      <c r="E82" s="14"/>
      <c r="F82" s="14">
        <v>161</v>
      </c>
      <c r="G82" s="5" t="s">
        <v>8</v>
      </c>
    </row>
    <row r="83" spans="2:8" x14ac:dyDescent="0.25">
      <c r="B83" s="9" t="s">
        <v>6</v>
      </c>
      <c r="C83" s="2" t="s">
        <v>7</v>
      </c>
      <c r="D83" s="14">
        <v>96</v>
      </c>
      <c r="E83" s="14"/>
      <c r="F83" s="14">
        <v>96</v>
      </c>
      <c r="G83" s="5" t="s">
        <v>8</v>
      </c>
    </row>
    <row r="84" spans="2:8" x14ac:dyDescent="0.25">
      <c r="B84" s="9" t="s">
        <v>187</v>
      </c>
      <c r="C84" s="2" t="s">
        <v>208</v>
      </c>
      <c r="D84" s="14">
        <v>36.549999999999997</v>
      </c>
      <c r="E84" s="14">
        <v>1.83</v>
      </c>
      <c r="F84" s="14">
        <v>38.380000000000003</v>
      </c>
      <c r="G84" s="5">
        <v>108626</v>
      </c>
    </row>
    <row r="85" spans="2:8" x14ac:dyDescent="0.25">
      <c r="B85" s="9" t="s">
        <v>201</v>
      </c>
      <c r="C85" s="2" t="s">
        <v>209</v>
      </c>
      <c r="D85" s="14">
        <v>37.630000000000003</v>
      </c>
      <c r="E85" s="14">
        <v>1.88</v>
      </c>
      <c r="F85" s="14">
        <v>39.51</v>
      </c>
      <c r="G85" s="5">
        <v>108626</v>
      </c>
    </row>
    <row r="86" spans="2:8" x14ac:dyDescent="0.25">
      <c r="B86" s="9" t="s">
        <v>17</v>
      </c>
      <c r="C86" s="2" t="s">
        <v>210</v>
      </c>
      <c r="D86" s="12">
        <v>20.010000000000002</v>
      </c>
      <c r="E86" s="12">
        <v>4</v>
      </c>
      <c r="F86" s="12">
        <v>24.01</v>
      </c>
      <c r="G86" s="5" t="s">
        <v>8</v>
      </c>
      <c r="H86" s="11"/>
    </row>
    <row r="87" spans="2:8" x14ac:dyDescent="0.25">
      <c r="B87" s="9" t="s">
        <v>64</v>
      </c>
      <c r="C87" s="2" t="s">
        <v>211</v>
      </c>
      <c r="D87" s="12">
        <v>350</v>
      </c>
      <c r="E87" s="12">
        <v>70</v>
      </c>
      <c r="F87" s="12">
        <v>420</v>
      </c>
      <c r="G87" s="5">
        <v>108631</v>
      </c>
      <c r="H87" s="11"/>
    </row>
    <row r="88" spans="2:8" x14ac:dyDescent="0.25">
      <c r="B88" s="25"/>
      <c r="C88" s="21"/>
      <c r="D88" s="13">
        <f>SUM(D81:D87)</f>
        <v>1049.19</v>
      </c>
      <c r="E88" s="13">
        <f>SUM(E81:E87)</f>
        <v>77.709999999999994</v>
      </c>
      <c r="F88" s="13">
        <f>SUM(F81:F87)</f>
        <v>1126.9000000000001</v>
      </c>
    </row>
    <row r="89" spans="2:8" x14ac:dyDescent="0.25">
      <c r="B89" s="30" t="s">
        <v>83</v>
      </c>
      <c r="C89" s="21"/>
      <c r="D89" s="26"/>
      <c r="E89" s="26"/>
      <c r="F89" s="26"/>
    </row>
    <row r="90" spans="2:8" x14ac:dyDescent="0.25">
      <c r="B90" s="25" t="s">
        <v>84</v>
      </c>
      <c r="C90" s="31" t="s">
        <v>85</v>
      </c>
      <c r="D90" s="26">
        <v>313.33</v>
      </c>
      <c r="E90" s="26">
        <v>62.67</v>
      </c>
      <c r="F90" s="26">
        <v>376</v>
      </c>
      <c r="G90" s="5">
        <v>108632</v>
      </c>
      <c r="H90" s="11"/>
    </row>
    <row r="91" spans="2:8" x14ac:dyDescent="0.25">
      <c r="B91" s="25" t="s">
        <v>84</v>
      </c>
      <c r="C91" s="31" t="s">
        <v>212</v>
      </c>
      <c r="D91" s="26">
        <v>470</v>
      </c>
      <c r="E91" s="26">
        <v>94</v>
      </c>
      <c r="F91" s="26">
        <v>564</v>
      </c>
      <c r="G91" s="5">
        <v>108638</v>
      </c>
      <c r="H91" s="11"/>
    </row>
    <row r="92" spans="2:8" x14ac:dyDescent="0.25">
      <c r="B92" s="25"/>
      <c r="C92" s="21"/>
      <c r="D92" s="13">
        <f t="shared" ref="D92:E92" si="0">SUM(D90:D91)</f>
        <v>783.32999999999993</v>
      </c>
      <c r="E92" s="13">
        <f t="shared" si="0"/>
        <v>156.67000000000002</v>
      </c>
      <c r="F92" s="13">
        <f>SUM(F90:F91)</f>
        <v>940</v>
      </c>
    </row>
    <row r="93" spans="2:8" x14ac:dyDescent="0.25">
      <c r="B93" s="32" t="s">
        <v>86</v>
      </c>
      <c r="C93" s="21"/>
      <c r="D93" s="26"/>
      <c r="E93" s="26"/>
      <c r="F93" s="26"/>
    </row>
    <row r="94" spans="2:8" x14ac:dyDescent="0.25">
      <c r="B94" s="25"/>
      <c r="C94" s="31"/>
      <c r="D94" s="26"/>
      <c r="E94" s="26"/>
      <c r="F94" s="26"/>
    </row>
    <row r="95" spans="2:8" x14ac:dyDescent="0.25">
      <c r="B95" s="25"/>
      <c r="C95" s="21"/>
      <c r="D95" s="13">
        <f>SUM(D94:D94)</f>
        <v>0</v>
      </c>
      <c r="E95" s="13">
        <f>SUM(E94:E94)</f>
        <v>0</v>
      </c>
      <c r="F95" s="13">
        <f>SUM(F94:F94)</f>
        <v>0</v>
      </c>
    </row>
    <row r="96" spans="2:8" x14ac:dyDescent="0.25">
      <c r="B96" s="6" t="s">
        <v>87</v>
      </c>
      <c r="C96" s="22"/>
      <c r="D96" s="14"/>
      <c r="E96" s="14"/>
      <c r="F96" s="14"/>
    </row>
    <row r="97" spans="2:8" x14ac:dyDescent="0.25">
      <c r="B97" s="9"/>
      <c r="C97" s="21"/>
      <c r="D97" s="14"/>
      <c r="E97" s="14"/>
      <c r="F97" s="14"/>
    </row>
    <row r="98" spans="2:8" x14ac:dyDescent="0.25">
      <c r="B98" s="6"/>
      <c r="C98" s="22"/>
      <c r="D98" s="13">
        <f>SUM(D97:D97)</f>
        <v>0</v>
      </c>
      <c r="E98" s="13">
        <f>SUM(E97:E97)</f>
        <v>0</v>
      </c>
      <c r="F98" s="13">
        <f>SUM(F97:F97)</f>
        <v>0</v>
      </c>
    </row>
    <row r="99" spans="2:8" ht="13.1" customHeight="1" x14ac:dyDescent="0.25">
      <c r="B99" s="34" t="s">
        <v>92</v>
      </c>
      <c r="C99" s="34"/>
      <c r="D99" s="14"/>
      <c r="E99" s="14"/>
      <c r="F99" s="14"/>
    </row>
    <row r="100" spans="2:8" ht="13.1" customHeight="1" x14ac:dyDescent="0.25">
      <c r="B100" s="9" t="s">
        <v>17</v>
      </c>
      <c r="C100" s="2" t="s">
        <v>213</v>
      </c>
      <c r="D100" s="12">
        <v>26.68</v>
      </c>
      <c r="E100" s="12">
        <v>5.34</v>
      </c>
      <c r="F100" s="12">
        <v>32.020000000000003</v>
      </c>
      <c r="G100" s="5" t="s">
        <v>8</v>
      </c>
      <c r="H100" s="11"/>
    </row>
    <row r="101" spans="2:8" x14ac:dyDescent="0.25">
      <c r="D101" s="13">
        <f>SUM(D100:D100)</f>
        <v>26.68</v>
      </c>
      <c r="E101" s="13">
        <f>SUM(E100:E100)</f>
        <v>5.34</v>
      </c>
      <c r="F101" s="13">
        <f>SUM(F100:F100)</f>
        <v>32.020000000000003</v>
      </c>
    </row>
    <row r="102" spans="2:8" x14ac:dyDescent="0.25">
      <c r="B102" s="6" t="s">
        <v>93</v>
      </c>
      <c r="D102" s="26"/>
      <c r="E102" s="26"/>
      <c r="F102" s="26"/>
    </row>
    <row r="103" spans="2:8" x14ac:dyDescent="0.25">
      <c r="B103" s="38" t="s">
        <v>94</v>
      </c>
      <c r="C103" s="39" t="s">
        <v>214</v>
      </c>
      <c r="D103" s="40">
        <v>12508.72</v>
      </c>
      <c r="E103" s="40"/>
      <c r="F103" s="40">
        <v>12508.72</v>
      </c>
      <c r="G103" s="41" t="s">
        <v>96</v>
      </c>
    </row>
    <row r="104" spans="2:8" x14ac:dyDescent="0.25">
      <c r="B104" s="38" t="s">
        <v>97</v>
      </c>
      <c r="C104" s="39" t="s">
        <v>215</v>
      </c>
      <c r="D104" s="40">
        <v>3576.65</v>
      </c>
      <c r="E104" s="40"/>
      <c r="F104" s="40">
        <v>3576.65</v>
      </c>
      <c r="G104" s="41">
        <v>108639</v>
      </c>
    </row>
    <row r="105" spans="2:8" x14ac:dyDescent="0.25">
      <c r="B105" s="38" t="s">
        <v>99</v>
      </c>
      <c r="C105" s="39" t="s">
        <v>216</v>
      </c>
      <c r="D105" s="40">
        <v>4244.49</v>
      </c>
      <c r="E105" s="40"/>
      <c r="F105" s="40">
        <v>4244.49</v>
      </c>
      <c r="G105" s="41">
        <v>108640</v>
      </c>
    </row>
    <row r="106" spans="2:8" x14ac:dyDescent="0.25">
      <c r="D106" s="13">
        <f>SUM(D103:D105)</f>
        <v>20329.86</v>
      </c>
      <c r="E106" s="13">
        <v>0</v>
      </c>
      <c r="F106" s="13">
        <f>SUM(F103:F105)</f>
        <v>20329.86</v>
      </c>
    </row>
    <row r="107" spans="2:8" x14ac:dyDescent="0.25">
      <c r="D107" s="42"/>
      <c r="E107" s="42"/>
      <c r="F107" s="42"/>
    </row>
    <row r="108" spans="2:8" x14ac:dyDescent="0.25">
      <c r="C108" s="43" t="s">
        <v>101</v>
      </c>
      <c r="D108" s="13">
        <f>SUM(+D101+D9+D79+D43+D25+D50+D88+D60+D57+D53+D72+D68+D182+D65+D92+D98+D106)</f>
        <v>31789.39</v>
      </c>
      <c r="E108" s="13">
        <f>SUM(+E101+E9+E79+E43+E25+E50+E88+E60+E57+E53+E72+E68+E182+E65+E92+E98+E106)</f>
        <v>1278.4900000000002</v>
      </c>
      <c r="F108" s="13">
        <f>SUM(+F101+F9+F79+F43+F25+F50+F88+F60+F57+F53+F72+F68+F182+F65+F92+F98+F106)</f>
        <v>33067.880000000005</v>
      </c>
    </row>
    <row r="109" spans="2:8" x14ac:dyDescent="0.25">
      <c r="B109" s="44"/>
      <c r="C109" s="21"/>
      <c r="D109" s="29"/>
      <c r="E109" s="29"/>
      <c r="F109" s="29"/>
    </row>
    <row r="110" spans="2:8" x14ac:dyDescent="0.25">
      <c r="B110" s="9"/>
      <c r="D110" s="15"/>
    </row>
  </sheetData>
  <mergeCells count="2">
    <mergeCell ref="B1:G1"/>
    <mergeCell ref="B58:C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>
      <selection activeCell="C12" sqref="C12"/>
    </sheetView>
  </sheetViews>
  <sheetFormatPr defaultRowHeight="12.7" x14ac:dyDescent="0.25"/>
  <cols>
    <col min="1" max="1" width="3.296875" style="1" customWidth="1"/>
    <col min="2" max="2" width="30.69921875" style="2" customWidth="1"/>
    <col min="3" max="3" width="29.3984375" style="2" customWidth="1"/>
    <col min="4" max="4" width="12.296875" style="4" customWidth="1"/>
    <col min="5" max="5" width="10.69921875" style="4" customWidth="1"/>
    <col min="6" max="6" width="13.09765625" style="4" customWidth="1"/>
    <col min="7" max="7" width="8.59765625" style="5" customWidth="1"/>
    <col min="8" max="8" width="8.296875" style="1" customWidth="1"/>
    <col min="9" max="256" width="9.09765625" style="2"/>
    <col min="257" max="257" width="3.296875" style="2" customWidth="1"/>
    <col min="258" max="258" width="30.69921875" style="2" customWidth="1"/>
    <col min="259" max="259" width="29.3984375" style="2" customWidth="1"/>
    <col min="260" max="260" width="12.296875" style="2" customWidth="1"/>
    <col min="261" max="261" width="10.69921875" style="2" customWidth="1"/>
    <col min="262" max="262" width="13.09765625" style="2" customWidth="1"/>
    <col min="263" max="263" width="8.59765625" style="2" customWidth="1"/>
    <col min="264" max="264" width="8.296875" style="2" customWidth="1"/>
    <col min="265" max="512" width="9.09765625" style="2"/>
    <col min="513" max="513" width="3.296875" style="2" customWidth="1"/>
    <col min="514" max="514" width="30.69921875" style="2" customWidth="1"/>
    <col min="515" max="515" width="29.3984375" style="2" customWidth="1"/>
    <col min="516" max="516" width="12.296875" style="2" customWidth="1"/>
    <col min="517" max="517" width="10.69921875" style="2" customWidth="1"/>
    <col min="518" max="518" width="13.09765625" style="2" customWidth="1"/>
    <col min="519" max="519" width="8.59765625" style="2" customWidth="1"/>
    <col min="520" max="520" width="8.296875" style="2" customWidth="1"/>
    <col min="521" max="768" width="9.09765625" style="2"/>
    <col min="769" max="769" width="3.296875" style="2" customWidth="1"/>
    <col min="770" max="770" width="30.69921875" style="2" customWidth="1"/>
    <col min="771" max="771" width="29.3984375" style="2" customWidth="1"/>
    <col min="772" max="772" width="12.296875" style="2" customWidth="1"/>
    <col min="773" max="773" width="10.69921875" style="2" customWidth="1"/>
    <col min="774" max="774" width="13.09765625" style="2" customWidth="1"/>
    <col min="775" max="775" width="8.59765625" style="2" customWidth="1"/>
    <col min="776" max="776" width="8.296875" style="2" customWidth="1"/>
    <col min="777" max="1024" width="9.09765625" style="2"/>
    <col min="1025" max="1025" width="3.296875" style="2" customWidth="1"/>
    <col min="1026" max="1026" width="30.69921875" style="2" customWidth="1"/>
    <col min="1027" max="1027" width="29.3984375" style="2" customWidth="1"/>
    <col min="1028" max="1028" width="12.296875" style="2" customWidth="1"/>
    <col min="1029" max="1029" width="10.69921875" style="2" customWidth="1"/>
    <col min="1030" max="1030" width="13.09765625" style="2" customWidth="1"/>
    <col min="1031" max="1031" width="8.59765625" style="2" customWidth="1"/>
    <col min="1032" max="1032" width="8.296875" style="2" customWidth="1"/>
    <col min="1033" max="1280" width="9.09765625" style="2"/>
    <col min="1281" max="1281" width="3.296875" style="2" customWidth="1"/>
    <col min="1282" max="1282" width="30.69921875" style="2" customWidth="1"/>
    <col min="1283" max="1283" width="29.3984375" style="2" customWidth="1"/>
    <col min="1284" max="1284" width="12.296875" style="2" customWidth="1"/>
    <col min="1285" max="1285" width="10.69921875" style="2" customWidth="1"/>
    <col min="1286" max="1286" width="13.09765625" style="2" customWidth="1"/>
    <col min="1287" max="1287" width="8.59765625" style="2" customWidth="1"/>
    <col min="1288" max="1288" width="8.296875" style="2" customWidth="1"/>
    <col min="1289" max="1536" width="9.09765625" style="2"/>
    <col min="1537" max="1537" width="3.296875" style="2" customWidth="1"/>
    <col min="1538" max="1538" width="30.69921875" style="2" customWidth="1"/>
    <col min="1539" max="1539" width="29.3984375" style="2" customWidth="1"/>
    <col min="1540" max="1540" width="12.296875" style="2" customWidth="1"/>
    <col min="1541" max="1541" width="10.69921875" style="2" customWidth="1"/>
    <col min="1542" max="1542" width="13.09765625" style="2" customWidth="1"/>
    <col min="1543" max="1543" width="8.59765625" style="2" customWidth="1"/>
    <col min="1544" max="1544" width="8.296875" style="2" customWidth="1"/>
    <col min="1545" max="1792" width="9.09765625" style="2"/>
    <col min="1793" max="1793" width="3.296875" style="2" customWidth="1"/>
    <col min="1794" max="1794" width="30.69921875" style="2" customWidth="1"/>
    <col min="1795" max="1795" width="29.3984375" style="2" customWidth="1"/>
    <col min="1796" max="1796" width="12.296875" style="2" customWidth="1"/>
    <col min="1797" max="1797" width="10.69921875" style="2" customWidth="1"/>
    <col min="1798" max="1798" width="13.09765625" style="2" customWidth="1"/>
    <col min="1799" max="1799" width="8.59765625" style="2" customWidth="1"/>
    <col min="1800" max="1800" width="8.296875" style="2" customWidth="1"/>
    <col min="1801" max="2048" width="9.09765625" style="2"/>
    <col min="2049" max="2049" width="3.296875" style="2" customWidth="1"/>
    <col min="2050" max="2050" width="30.69921875" style="2" customWidth="1"/>
    <col min="2051" max="2051" width="29.3984375" style="2" customWidth="1"/>
    <col min="2052" max="2052" width="12.296875" style="2" customWidth="1"/>
    <col min="2053" max="2053" width="10.69921875" style="2" customWidth="1"/>
    <col min="2054" max="2054" width="13.09765625" style="2" customWidth="1"/>
    <col min="2055" max="2055" width="8.59765625" style="2" customWidth="1"/>
    <col min="2056" max="2056" width="8.296875" style="2" customWidth="1"/>
    <col min="2057" max="2304" width="9.09765625" style="2"/>
    <col min="2305" max="2305" width="3.296875" style="2" customWidth="1"/>
    <col min="2306" max="2306" width="30.69921875" style="2" customWidth="1"/>
    <col min="2307" max="2307" width="29.3984375" style="2" customWidth="1"/>
    <col min="2308" max="2308" width="12.296875" style="2" customWidth="1"/>
    <col min="2309" max="2309" width="10.69921875" style="2" customWidth="1"/>
    <col min="2310" max="2310" width="13.09765625" style="2" customWidth="1"/>
    <col min="2311" max="2311" width="8.59765625" style="2" customWidth="1"/>
    <col min="2312" max="2312" width="8.296875" style="2" customWidth="1"/>
    <col min="2313" max="2560" width="9.09765625" style="2"/>
    <col min="2561" max="2561" width="3.296875" style="2" customWidth="1"/>
    <col min="2562" max="2562" width="30.69921875" style="2" customWidth="1"/>
    <col min="2563" max="2563" width="29.3984375" style="2" customWidth="1"/>
    <col min="2564" max="2564" width="12.296875" style="2" customWidth="1"/>
    <col min="2565" max="2565" width="10.69921875" style="2" customWidth="1"/>
    <col min="2566" max="2566" width="13.09765625" style="2" customWidth="1"/>
    <col min="2567" max="2567" width="8.59765625" style="2" customWidth="1"/>
    <col min="2568" max="2568" width="8.296875" style="2" customWidth="1"/>
    <col min="2569" max="2816" width="9.09765625" style="2"/>
    <col min="2817" max="2817" width="3.296875" style="2" customWidth="1"/>
    <col min="2818" max="2818" width="30.69921875" style="2" customWidth="1"/>
    <col min="2819" max="2819" width="29.3984375" style="2" customWidth="1"/>
    <col min="2820" max="2820" width="12.296875" style="2" customWidth="1"/>
    <col min="2821" max="2821" width="10.69921875" style="2" customWidth="1"/>
    <col min="2822" max="2822" width="13.09765625" style="2" customWidth="1"/>
    <col min="2823" max="2823" width="8.59765625" style="2" customWidth="1"/>
    <col min="2824" max="2824" width="8.296875" style="2" customWidth="1"/>
    <col min="2825" max="3072" width="9.09765625" style="2"/>
    <col min="3073" max="3073" width="3.296875" style="2" customWidth="1"/>
    <col min="3074" max="3074" width="30.69921875" style="2" customWidth="1"/>
    <col min="3075" max="3075" width="29.3984375" style="2" customWidth="1"/>
    <col min="3076" max="3076" width="12.296875" style="2" customWidth="1"/>
    <col min="3077" max="3077" width="10.69921875" style="2" customWidth="1"/>
    <col min="3078" max="3078" width="13.09765625" style="2" customWidth="1"/>
    <col min="3079" max="3079" width="8.59765625" style="2" customWidth="1"/>
    <col min="3080" max="3080" width="8.296875" style="2" customWidth="1"/>
    <col min="3081" max="3328" width="9.09765625" style="2"/>
    <col min="3329" max="3329" width="3.296875" style="2" customWidth="1"/>
    <col min="3330" max="3330" width="30.69921875" style="2" customWidth="1"/>
    <col min="3331" max="3331" width="29.3984375" style="2" customWidth="1"/>
    <col min="3332" max="3332" width="12.296875" style="2" customWidth="1"/>
    <col min="3333" max="3333" width="10.69921875" style="2" customWidth="1"/>
    <col min="3334" max="3334" width="13.09765625" style="2" customWidth="1"/>
    <col min="3335" max="3335" width="8.59765625" style="2" customWidth="1"/>
    <col min="3336" max="3336" width="8.296875" style="2" customWidth="1"/>
    <col min="3337" max="3584" width="9.09765625" style="2"/>
    <col min="3585" max="3585" width="3.296875" style="2" customWidth="1"/>
    <col min="3586" max="3586" width="30.69921875" style="2" customWidth="1"/>
    <col min="3587" max="3587" width="29.3984375" style="2" customWidth="1"/>
    <col min="3588" max="3588" width="12.296875" style="2" customWidth="1"/>
    <col min="3589" max="3589" width="10.69921875" style="2" customWidth="1"/>
    <col min="3590" max="3590" width="13.09765625" style="2" customWidth="1"/>
    <col min="3591" max="3591" width="8.59765625" style="2" customWidth="1"/>
    <col min="3592" max="3592" width="8.296875" style="2" customWidth="1"/>
    <col min="3593" max="3840" width="9.09765625" style="2"/>
    <col min="3841" max="3841" width="3.296875" style="2" customWidth="1"/>
    <col min="3842" max="3842" width="30.69921875" style="2" customWidth="1"/>
    <col min="3843" max="3843" width="29.3984375" style="2" customWidth="1"/>
    <col min="3844" max="3844" width="12.296875" style="2" customWidth="1"/>
    <col min="3845" max="3845" width="10.69921875" style="2" customWidth="1"/>
    <col min="3846" max="3846" width="13.09765625" style="2" customWidth="1"/>
    <col min="3847" max="3847" width="8.59765625" style="2" customWidth="1"/>
    <col min="3848" max="3848" width="8.296875" style="2" customWidth="1"/>
    <col min="3849" max="4096" width="9.09765625" style="2"/>
    <col min="4097" max="4097" width="3.296875" style="2" customWidth="1"/>
    <col min="4098" max="4098" width="30.69921875" style="2" customWidth="1"/>
    <col min="4099" max="4099" width="29.3984375" style="2" customWidth="1"/>
    <col min="4100" max="4100" width="12.296875" style="2" customWidth="1"/>
    <col min="4101" max="4101" width="10.69921875" style="2" customWidth="1"/>
    <col min="4102" max="4102" width="13.09765625" style="2" customWidth="1"/>
    <col min="4103" max="4103" width="8.59765625" style="2" customWidth="1"/>
    <col min="4104" max="4104" width="8.296875" style="2" customWidth="1"/>
    <col min="4105" max="4352" width="9.09765625" style="2"/>
    <col min="4353" max="4353" width="3.296875" style="2" customWidth="1"/>
    <col min="4354" max="4354" width="30.69921875" style="2" customWidth="1"/>
    <col min="4355" max="4355" width="29.3984375" style="2" customWidth="1"/>
    <col min="4356" max="4356" width="12.296875" style="2" customWidth="1"/>
    <col min="4357" max="4357" width="10.69921875" style="2" customWidth="1"/>
    <col min="4358" max="4358" width="13.09765625" style="2" customWidth="1"/>
    <col min="4359" max="4359" width="8.59765625" style="2" customWidth="1"/>
    <col min="4360" max="4360" width="8.296875" style="2" customWidth="1"/>
    <col min="4361" max="4608" width="9.09765625" style="2"/>
    <col min="4609" max="4609" width="3.296875" style="2" customWidth="1"/>
    <col min="4610" max="4610" width="30.69921875" style="2" customWidth="1"/>
    <col min="4611" max="4611" width="29.3984375" style="2" customWidth="1"/>
    <col min="4612" max="4612" width="12.296875" style="2" customWidth="1"/>
    <col min="4613" max="4613" width="10.69921875" style="2" customWidth="1"/>
    <col min="4614" max="4614" width="13.09765625" style="2" customWidth="1"/>
    <col min="4615" max="4615" width="8.59765625" style="2" customWidth="1"/>
    <col min="4616" max="4616" width="8.296875" style="2" customWidth="1"/>
    <col min="4617" max="4864" width="9.09765625" style="2"/>
    <col min="4865" max="4865" width="3.296875" style="2" customWidth="1"/>
    <col min="4866" max="4866" width="30.69921875" style="2" customWidth="1"/>
    <col min="4867" max="4867" width="29.3984375" style="2" customWidth="1"/>
    <col min="4868" max="4868" width="12.296875" style="2" customWidth="1"/>
    <col min="4869" max="4869" width="10.69921875" style="2" customWidth="1"/>
    <col min="4870" max="4870" width="13.09765625" style="2" customWidth="1"/>
    <col min="4871" max="4871" width="8.59765625" style="2" customWidth="1"/>
    <col min="4872" max="4872" width="8.296875" style="2" customWidth="1"/>
    <col min="4873" max="5120" width="9.09765625" style="2"/>
    <col min="5121" max="5121" width="3.296875" style="2" customWidth="1"/>
    <col min="5122" max="5122" width="30.69921875" style="2" customWidth="1"/>
    <col min="5123" max="5123" width="29.3984375" style="2" customWidth="1"/>
    <col min="5124" max="5124" width="12.296875" style="2" customWidth="1"/>
    <col min="5125" max="5125" width="10.69921875" style="2" customWidth="1"/>
    <col min="5126" max="5126" width="13.09765625" style="2" customWidth="1"/>
    <col min="5127" max="5127" width="8.59765625" style="2" customWidth="1"/>
    <col min="5128" max="5128" width="8.296875" style="2" customWidth="1"/>
    <col min="5129" max="5376" width="9.09765625" style="2"/>
    <col min="5377" max="5377" width="3.296875" style="2" customWidth="1"/>
    <col min="5378" max="5378" width="30.69921875" style="2" customWidth="1"/>
    <col min="5379" max="5379" width="29.3984375" style="2" customWidth="1"/>
    <col min="5380" max="5380" width="12.296875" style="2" customWidth="1"/>
    <col min="5381" max="5381" width="10.69921875" style="2" customWidth="1"/>
    <col min="5382" max="5382" width="13.09765625" style="2" customWidth="1"/>
    <col min="5383" max="5383" width="8.59765625" style="2" customWidth="1"/>
    <col min="5384" max="5384" width="8.296875" style="2" customWidth="1"/>
    <col min="5385" max="5632" width="9.09765625" style="2"/>
    <col min="5633" max="5633" width="3.296875" style="2" customWidth="1"/>
    <col min="5634" max="5634" width="30.69921875" style="2" customWidth="1"/>
    <col min="5635" max="5635" width="29.3984375" style="2" customWidth="1"/>
    <col min="5636" max="5636" width="12.296875" style="2" customWidth="1"/>
    <col min="5637" max="5637" width="10.69921875" style="2" customWidth="1"/>
    <col min="5638" max="5638" width="13.09765625" style="2" customWidth="1"/>
    <col min="5639" max="5639" width="8.59765625" style="2" customWidth="1"/>
    <col min="5640" max="5640" width="8.296875" style="2" customWidth="1"/>
    <col min="5641" max="5888" width="9.09765625" style="2"/>
    <col min="5889" max="5889" width="3.296875" style="2" customWidth="1"/>
    <col min="5890" max="5890" width="30.69921875" style="2" customWidth="1"/>
    <col min="5891" max="5891" width="29.3984375" style="2" customWidth="1"/>
    <col min="5892" max="5892" width="12.296875" style="2" customWidth="1"/>
    <col min="5893" max="5893" width="10.69921875" style="2" customWidth="1"/>
    <col min="5894" max="5894" width="13.09765625" style="2" customWidth="1"/>
    <col min="5895" max="5895" width="8.59765625" style="2" customWidth="1"/>
    <col min="5896" max="5896" width="8.296875" style="2" customWidth="1"/>
    <col min="5897" max="6144" width="9.09765625" style="2"/>
    <col min="6145" max="6145" width="3.296875" style="2" customWidth="1"/>
    <col min="6146" max="6146" width="30.69921875" style="2" customWidth="1"/>
    <col min="6147" max="6147" width="29.3984375" style="2" customWidth="1"/>
    <col min="6148" max="6148" width="12.296875" style="2" customWidth="1"/>
    <col min="6149" max="6149" width="10.69921875" style="2" customWidth="1"/>
    <col min="6150" max="6150" width="13.09765625" style="2" customWidth="1"/>
    <col min="6151" max="6151" width="8.59765625" style="2" customWidth="1"/>
    <col min="6152" max="6152" width="8.296875" style="2" customWidth="1"/>
    <col min="6153" max="6400" width="9.09765625" style="2"/>
    <col min="6401" max="6401" width="3.296875" style="2" customWidth="1"/>
    <col min="6402" max="6402" width="30.69921875" style="2" customWidth="1"/>
    <col min="6403" max="6403" width="29.3984375" style="2" customWidth="1"/>
    <col min="6404" max="6404" width="12.296875" style="2" customWidth="1"/>
    <col min="6405" max="6405" width="10.69921875" style="2" customWidth="1"/>
    <col min="6406" max="6406" width="13.09765625" style="2" customWidth="1"/>
    <col min="6407" max="6407" width="8.59765625" style="2" customWidth="1"/>
    <col min="6408" max="6408" width="8.296875" style="2" customWidth="1"/>
    <col min="6409" max="6656" width="9.09765625" style="2"/>
    <col min="6657" max="6657" width="3.296875" style="2" customWidth="1"/>
    <col min="6658" max="6658" width="30.69921875" style="2" customWidth="1"/>
    <col min="6659" max="6659" width="29.3984375" style="2" customWidth="1"/>
    <col min="6660" max="6660" width="12.296875" style="2" customWidth="1"/>
    <col min="6661" max="6661" width="10.69921875" style="2" customWidth="1"/>
    <col min="6662" max="6662" width="13.09765625" style="2" customWidth="1"/>
    <col min="6663" max="6663" width="8.59765625" style="2" customWidth="1"/>
    <col min="6664" max="6664" width="8.296875" style="2" customWidth="1"/>
    <col min="6665" max="6912" width="9.09765625" style="2"/>
    <col min="6913" max="6913" width="3.296875" style="2" customWidth="1"/>
    <col min="6914" max="6914" width="30.69921875" style="2" customWidth="1"/>
    <col min="6915" max="6915" width="29.3984375" style="2" customWidth="1"/>
    <col min="6916" max="6916" width="12.296875" style="2" customWidth="1"/>
    <col min="6917" max="6917" width="10.69921875" style="2" customWidth="1"/>
    <col min="6918" max="6918" width="13.09765625" style="2" customWidth="1"/>
    <col min="6919" max="6919" width="8.59765625" style="2" customWidth="1"/>
    <col min="6920" max="6920" width="8.296875" style="2" customWidth="1"/>
    <col min="6921" max="7168" width="9.09765625" style="2"/>
    <col min="7169" max="7169" width="3.296875" style="2" customWidth="1"/>
    <col min="7170" max="7170" width="30.69921875" style="2" customWidth="1"/>
    <col min="7171" max="7171" width="29.3984375" style="2" customWidth="1"/>
    <col min="7172" max="7172" width="12.296875" style="2" customWidth="1"/>
    <col min="7173" max="7173" width="10.69921875" style="2" customWidth="1"/>
    <col min="7174" max="7174" width="13.09765625" style="2" customWidth="1"/>
    <col min="7175" max="7175" width="8.59765625" style="2" customWidth="1"/>
    <col min="7176" max="7176" width="8.296875" style="2" customWidth="1"/>
    <col min="7177" max="7424" width="9.09765625" style="2"/>
    <col min="7425" max="7425" width="3.296875" style="2" customWidth="1"/>
    <col min="7426" max="7426" width="30.69921875" style="2" customWidth="1"/>
    <col min="7427" max="7427" width="29.3984375" style="2" customWidth="1"/>
    <col min="7428" max="7428" width="12.296875" style="2" customWidth="1"/>
    <col min="7429" max="7429" width="10.69921875" style="2" customWidth="1"/>
    <col min="7430" max="7430" width="13.09765625" style="2" customWidth="1"/>
    <col min="7431" max="7431" width="8.59765625" style="2" customWidth="1"/>
    <col min="7432" max="7432" width="8.296875" style="2" customWidth="1"/>
    <col min="7433" max="7680" width="9.09765625" style="2"/>
    <col min="7681" max="7681" width="3.296875" style="2" customWidth="1"/>
    <col min="7682" max="7682" width="30.69921875" style="2" customWidth="1"/>
    <col min="7683" max="7683" width="29.3984375" style="2" customWidth="1"/>
    <col min="7684" max="7684" width="12.296875" style="2" customWidth="1"/>
    <col min="7685" max="7685" width="10.69921875" style="2" customWidth="1"/>
    <col min="7686" max="7686" width="13.09765625" style="2" customWidth="1"/>
    <col min="7687" max="7687" width="8.59765625" style="2" customWidth="1"/>
    <col min="7688" max="7688" width="8.296875" style="2" customWidth="1"/>
    <col min="7689" max="7936" width="9.09765625" style="2"/>
    <col min="7937" max="7937" width="3.296875" style="2" customWidth="1"/>
    <col min="7938" max="7938" width="30.69921875" style="2" customWidth="1"/>
    <col min="7939" max="7939" width="29.3984375" style="2" customWidth="1"/>
    <col min="7940" max="7940" width="12.296875" style="2" customWidth="1"/>
    <col min="7941" max="7941" width="10.69921875" style="2" customWidth="1"/>
    <col min="7942" max="7942" width="13.09765625" style="2" customWidth="1"/>
    <col min="7943" max="7943" width="8.59765625" style="2" customWidth="1"/>
    <col min="7944" max="7944" width="8.296875" style="2" customWidth="1"/>
    <col min="7945" max="8192" width="9.09765625" style="2"/>
    <col min="8193" max="8193" width="3.296875" style="2" customWidth="1"/>
    <col min="8194" max="8194" width="30.69921875" style="2" customWidth="1"/>
    <col min="8195" max="8195" width="29.3984375" style="2" customWidth="1"/>
    <col min="8196" max="8196" width="12.296875" style="2" customWidth="1"/>
    <col min="8197" max="8197" width="10.69921875" style="2" customWidth="1"/>
    <col min="8198" max="8198" width="13.09765625" style="2" customWidth="1"/>
    <col min="8199" max="8199" width="8.59765625" style="2" customWidth="1"/>
    <col min="8200" max="8200" width="8.296875" style="2" customWidth="1"/>
    <col min="8201" max="8448" width="9.09765625" style="2"/>
    <col min="8449" max="8449" width="3.296875" style="2" customWidth="1"/>
    <col min="8450" max="8450" width="30.69921875" style="2" customWidth="1"/>
    <col min="8451" max="8451" width="29.3984375" style="2" customWidth="1"/>
    <col min="8452" max="8452" width="12.296875" style="2" customWidth="1"/>
    <col min="8453" max="8453" width="10.69921875" style="2" customWidth="1"/>
    <col min="8454" max="8454" width="13.09765625" style="2" customWidth="1"/>
    <col min="8455" max="8455" width="8.59765625" style="2" customWidth="1"/>
    <col min="8456" max="8456" width="8.296875" style="2" customWidth="1"/>
    <col min="8457" max="8704" width="9.09765625" style="2"/>
    <col min="8705" max="8705" width="3.296875" style="2" customWidth="1"/>
    <col min="8706" max="8706" width="30.69921875" style="2" customWidth="1"/>
    <col min="8707" max="8707" width="29.3984375" style="2" customWidth="1"/>
    <col min="8708" max="8708" width="12.296875" style="2" customWidth="1"/>
    <col min="8709" max="8709" width="10.69921875" style="2" customWidth="1"/>
    <col min="8710" max="8710" width="13.09765625" style="2" customWidth="1"/>
    <col min="8711" max="8711" width="8.59765625" style="2" customWidth="1"/>
    <col min="8712" max="8712" width="8.296875" style="2" customWidth="1"/>
    <col min="8713" max="8960" width="9.09765625" style="2"/>
    <col min="8961" max="8961" width="3.296875" style="2" customWidth="1"/>
    <col min="8962" max="8962" width="30.69921875" style="2" customWidth="1"/>
    <col min="8963" max="8963" width="29.3984375" style="2" customWidth="1"/>
    <col min="8964" max="8964" width="12.296875" style="2" customWidth="1"/>
    <col min="8965" max="8965" width="10.69921875" style="2" customWidth="1"/>
    <col min="8966" max="8966" width="13.09765625" style="2" customWidth="1"/>
    <col min="8967" max="8967" width="8.59765625" style="2" customWidth="1"/>
    <col min="8968" max="8968" width="8.296875" style="2" customWidth="1"/>
    <col min="8969" max="9216" width="9.09765625" style="2"/>
    <col min="9217" max="9217" width="3.296875" style="2" customWidth="1"/>
    <col min="9218" max="9218" width="30.69921875" style="2" customWidth="1"/>
    <col min="9219" max="9219" width="29.3984375" style="2" customWidth="1"/>
    <col min="9220" max="9220" width="12.296875" style="2" customWidth="1"/>
    <col min="9221" max="9221" width="10.69921875" style="2" customWidth="1"/>
    <col min="9222" max="9222" width="13.09765625" style="2" customWidth="1"/>
    <col min="9223" max="9223" width="8.59765625" style="2" customWidth="1"/>
    <col min="9224" max="9224" width="8.296875" style="2" customWidth="1"/>
    <col min="9225" max="9472" width="9.09765625" style="2"/>
    <col min="9473" max="9473" width="3.296875" style="2" customWidth="1"/>
    <col min="9474" max="9474" width="30.69921875" style="2" customWidth="1"/>
    <col min="9475" max="9475" width="29.3984375" style="2" customWidth="1"/>
    <col min="9476" max="9476" width="12.296875" style="2" customWidth="1"/>
    <col min="9477" max="9477" width="10.69921875" style="2" customWidth="1"/>
    <col min="9478" max="9478" width="13.09765625" style="2" customWidth="1"/>
    <col min="9479" max="9479" width="8.59765625" style="2" customWidth="1"/>
    <col min="9480" max="9480" width="8.296875" style="2" customWidth="1"/>
    <col min="9481" max="9728" width="9.09765625" style="2"/>
    <col min="9729" max="9729" width="3.296875" style="2" customWidth="1"/>
    <col min="9730" max="9730" width="30.69921875" style="2" customWidth="1"/>
    <col min="9731" max="9731" width="29.3984375" style="2" customWidth="1"/>
    <col min="9732" max="9732" width="12.296875" style="2" customWidth="1"/>
    <col min="9733" max="9733" width="10.69921875" style="2" customWidth="1"/>
    <col min="9734" max="9734" width="13.09765625" style="2" customWidth="1"/>
    <col min="9735" max="9735" width="8.59765625" style="2" customWidth="1"/>
    <col min="9736" max="9736" width="8.296875" style="2" customWidth="1"/>
    <col min="9737" max="9984" width="9.09765625" style="2"/>
    <col min="9985" max="9985" width="3.296875" style="2" customWidth="1"/>
    <col min="9986" max="9986" width="30.69921875" style="2" customWidth="1"/>
    <col min="9987" max="9987" width="29.3984375" style="2" customWidth="1"/>
    <col min="9988" max="9988" width="12.296875" style="2" customWidth="1"/>
    <col min="9989" max="9989" width="10.69921875" style="2" customWidth="1"/>
    <col min="9990" max="9990" width="13.09765625" style="2" customWidth="1"/>
    <col min="9991" max="9991" width="8.59765625" style="2" customWidth="1"/>
    <col min="9992" max="9992" width="8.296875" style="2" customWidth="1"/>
    <col min="9993" max="10240" width="9.09765625" style="2"/>
    <col min="10241" max="10241" width="3.296875" style="2" customWidth="1"/>
    <col min="10242" max="10242" width="30.69921875" style="2" customWidth="1"/>
    <col min="10243" max="10243" width="29.3984375" style="2" customWidth="1"/>
    <col min="10244" max="10244" width="12.296875" style="2" customWidth="1"/>
    <col min="10245" max="10245" width="10.69921875" style="2" customWidth="1"/>
    <col min="10246" max="10246" width="13.09765625" style="2" customWidth="1"/>
    <col min="10247" max="10247" width="8.59765625" style="2" customWidth="1"/>
    <col min="10248" max="10248" width="8.296875" style="2" customWidth="1"/>
    <col min="10249" max="10496" width="9.09765625" style="2"/>
    <col min="10497" max="10497" width="3.296875" style="2" customWidth="1"/>
    <col min="10498" max="10498" width="30.69921875" style="2" customWidth="1"/>
    <col min="10499" max="10499" width="29.3984375" style="2" customWidth="1"/>
    <col min="10500" max="10500" width="12.296875" style="2" customWidth="1"/>
    <col min="10501" max="10501" width="10.69921875" style="2" customWidth="1"/>
    <col min="10502" max="10502" width="13.09765625" style="2" customWidth="1"/>
    <col min="10503" max="10503" width="8.59765625" style="2" customWidth="1"/>
    <col min="10504" max="10504" width="8.296875" style="2" customWidth="1"/>
    <col min="10505" max="10752" width="9.09765625" style="2"/>
    <col min="10753" max="10753" width="3.296875" style="2" customWidth="1"/>
    <col min="10754" max="10754" width="30.69921875" style="2" customWidth="1"/>
    <col min="10755" max="10755" width="29.3984375" style="2" customWidth="1"/>
    <col min="10756" max="10756" width="12.296875" style="2" customWidth="1"/>
    <col min="10757" max="10757" width="10.69921875" style="2" customWidth="1"/>
    <col min="10758" max="10758" width="13.09765625" style="2" customWidth="1"/>
    <col min="10759" max="10759" width="8.59765625" style="2" customWidth="1"/>
    <col min="10760" max="10760" width="8.296875" style="2" customWidth="1"/>
    <col min="10761" max="11008" width="9.09765625" style="2"/>
    <col min="11009" max="11009" width="3.296875" style="2" customWidth="1"/>
    <col min="11010" max="11010" width="30.69921875" style="2" customWidth="1"/>
    <col min="11011" max="11011" width="29.3984375" style="2" customWidth="1"/>
    <col min="11012" max="11012" width="12.296875" style="2" customWidth="1"/>
    <col min="11013" max="11013" width="10.69921875" style="2" customWidth="1"/>
    <col min="11014" max="11014" width="13.09765625" style="2" customWidth="1"/>
    <col min="11015" max="11015" width="8.59765625" style="2" customWidth="1"/>
    <col min="11016" max="11016" width="8.296875" style="2" customWidth="1"/>
    <col min="11017" max="11264" width="9.09765625" style="2"/>
    <col min="11265" max="11265" width="3.296875" style="2" customWidth="1"/>
    <col min="11266" max="11266" width="30.69921875" style="2" customWidth="1"/>
    <col min="11267" max="11267" width="29.3984375" style="2" customWidth="1"/>
    <col min="11268" max="11268" width="12.296875" style="2" customWidth="1"/>
    <col min="11269" max="11269" width="10.69921875" style="2" customWidth="1"/>
    <col min="11270" max="11270" width="13.09765625" style="2" customWidth="1"/>
    <col min="11271" max="11271" width="8.59765625" style="2" customWidth="1"/>
    <col min="11272" max="11272" width="8.296875" style="2" customWidth="1"/>
    <col min="11273" max="11520" width="9.09765625" style="2"/>
    <col min="11521" max="11521" width="3.296875" style="2" customWidth="1"/>
    <col min="11522" max="11522" width="30.69921875" style="2" customWidth="1"/>
    <col min="11523" max="11523" width="29.3984375" style="2" customWidth="1"/>
    <col min="11524" max="11524" width="12.296875" style="2" customWidth="1"/>
    <col min="11525" max="11525" width="10.69921875" style="2" customWidth="1"/>
    <col min="11526" max="11526" width="13.09765625" style="2" customWidth="1"/>
    <col min="11527" max="11527" width="8.59765625" style="2" customWidth="1"/>
    <col min="11528" max="11528" width="8.296875" style="2" customWidth="1"/>
    <col min="11529" max="11776" width="9.09765625" style="2"/>
    <col min="11777" max="11777" width="3.296875" style="2" customWidth="1"/>
    <col min="11778" max="11778" width="30.69921875" style="2" customWidth="1"/>
    <col min="11779" max="11779" width="29.3984375" style="2" customWidth="1"/>
    <col min="11780" max="11780" width="12.296875" style="2" customWidth="1"/>
    <col min="11781" max="11781" width="10.69921875" style="2" customWidth="1"/>
    <col min="11782" max="11782" width="13.09765625" style="2" customWidth="1"/>
    <col min="11783" max="11783" width="8.59765625" style="2" customWidth="1"/>
    <col min="11784" max="11784" width="8.296875" style="2" customWidth="1"/>
    <col min="11785" max="12032" width="9.09765625" style="2"/>
    <col min="12033" max="12033" width="3.296875" style="2" customWidth="1"/>
    <col min="12034" max="12034" width="30.69921875" style="2" customWidth="1"/>
    <col min="12035" max="12035" width="29.3984375" style="2" customWidth="1"/>
    <col min="12036" max="12036" width="12.296875" style="2" customWidth="1"/>
    <col min="12037" max="12037" width="10.69921875" style="2" customWidth="1"/>
    <col min="12038" max="12038" width="13.09765625" style="2" customWidth="1"/>
    <col min="12039" max="12039" width="8.59765625" style="2" customWidth="1"/>
    <col min="12040" max="12040" width="8.296875" style="2" customWidth="1"/>
    <col min="12041" max="12288" width="9.09765625" style="2"/>
    <col min="12289" max="12289" width="3.296875" style="2" customWidth="1"/>
    <col min="12290" max="12290" width="30.69921875" style="2" customWidth="1"/>
    <col min="12291" max="12291" width="29.3984375" style="2" customWidth="1"/>
    <col min="12292" max="12292" width="12.296875" style="2" customWidth="1"/>
    <col min="12293" max="12293" width="10.69921875" style="2" customWidth="1"/>
    <col min="12294" max="12294" width="13.09765625" style="2" customWidth="1"/>
    <col min="12295" max="12295" width="8.59765625" style="2" customWidth="1"/>
    <col min="12296" max="12296" width="8.296875" style="2" customWidth="1"/>
    <col min="12297" max="12544" width="9.09765625" style="2"/>
    <col min="12545" max="12545" width="3.296875" style="2" customWidth="1"/>
    <col min="12546" max="12546" width="30.69921875" style="2" customWidth="1"/>
    <col min="12547" max="12547" width="29.3984375" style="2" customWidth="1"/>
    <col min="12548" max="12548" width="12.296875" style="2" customWidth="1"/>
    <col min="12549" max="12549" width="10.69921875" style="2" customWidth="1"/>
    <col min="12550" max="12550" width="13.09765625" style="2" customWidth="1"/>
    <col min="12551" max="12551" width="8.59765625" style="2" customWidth="1"/>
    <col min="12552" max="12552" width="8.296875" style="2" customWidth="1"/>
    <col min="12553" max="12800" width="9.09765625" style="2"/>
    <col min="12801" max="12801" width="3.296875" style="2" customWidth="1"/>
    <col min="12802" max="12802" width="30.69921875" style="2" customWidth="1"/>
    <col min="12803" max="12803" width="29.3984375" style="2" customWidth="1"/>
    <col min="12804" max="12804" width="12.296875" style="2" customWidth="1"/>
    <col min="12805" max="12805" width="10.69921875" style="2" customWidth="1"/>
    <col min="12806" max="12806" width="13.09765625" style="2" customWidth="1"/>
    <col min="12807" max="12807" width="8.59765625" style="2" customWidth="1"/>
    <col min="12808" max="12808" width="8.296875" style="2" customWidth="1"/>
    <col min="12809" max="13056" width="9.09765625" style="2"/>
    <col min="13057" max="13057" width="3.296875" style="2" customWidth="1"/>
    <col min="13058" max="13058" width="30.69921875" style="2" customWidth="1"/>
    <col min="13059" max="13059" width="29.3984375" style="2" customWidth="1"/>
    <col min="13060" max="13060" width="12.296875" style="2" customWidth="1"/>
    <col min="13061" max="13061" width="10.69921875" style="2" customWidth="1"/>
    <col min="13062" max="13062" width="13.09765625" style="2" customWidth="1"/>
    <col min="13063" max="13063" width="8.59765625" style="2" customWidth="1"/>
    <col min="13064" max="13064" width="8.296875" style="2" customWidth="1"/>
    <col min="13065" max="13312" width="9.09765625" style="2"/>
    <col min="13313" max="13313" width="3.296875" style="2" customWidth="1"/>
    <col min="13314" max="13314" width="30.69921875" style="2" customWidth="1"/>
    <col min="13315" max="13315" width="29.3984375" style="2" customWidth="1"/>
    <col min="13316" max="13316" width="12.296875" style="2" customWidth="1"/>
    <col min="13317" max="13317" width="10.69921875" style="2" customWidth="1"/>
    <col min="13318" max="13318" width="13.09765625" style="2" customWidth="1"/>
    <col min="13319" max="13319" width="8.59765625" style="2" customWidth="1"/>
    <col min="13320" max="13320" width="8.296875" style="2" customWidth="1"/>
    <col min="13321" max="13568" width="9.09765625" style="2"/>
    <col min="13569" max="13569" width="3.296875" style="2" customWidth="1"/>
    <col min="13570" max="13570" width="30.69921875" style="2" customWidth="1"/>
    <col min="13571" max="13571" width="29.3984375" style="2" customWidth="1"/>
    <col min="13572" max="13572" width="12.296875" style="2" customWidth="1"/>
    <col min="13573" max="13573" width="10.69921875" style="2" customWidth="1"/>
    <col min="13574" max="13574" width="13.09765625" style="2" customWidth="1"/>
    <col min="13575" max="13575" width="8.59765625" style="2" customWidth="1"/>
    <col min="13576" max="13576" width="8.296875" style="2" customWidth="1"/>
    <col min="13577" max="13824" width="9.09765625" style="2"/>
    <col min="13825" max="13825" width="3.296875" style="2" customWidth="1"/>
    <col min="13826" max="13826" width="30.69921875" style="2" customWidth="1"/>
    <col min="13827" max="13827" width="29.3984375" style="2" customWidth="1"/>
    <col min="13828" max="13828" width="12.296875" style="2" customWidth="1"/>
    <col min="13829" max="13829" width="10.69921875" style="2" customWidth="1"/>
    <col min="13830" max="13830" width="13.09765625" style="2" customWidth="1"/>
    <col min="13831" max="13831" width="8.59765625" style="2" customWidth="1"/>
    <col min="13832" max="13832" width="8.296875" style="2" customWidth="1"/>
    <col min="13833" max="14080" width="9.09765625" style="2"/>
    <col min="14081" max="14081" width="3.296875" style="2" customWidth="1"/>
    <col min="14082" max="14082" width="30.69921875" style="2" customWidth="1"/>
    <col min="14083" max="14083" width="29.3984375" style="2" customWidth="1"/>
    <col min="14084" max="14084" width="12.296875" style="2" customWidth="1"/>
    <col min="14085" max="14085" width="10.69921875" style="2" customWidth="1"/>
    <col min="14086" max="14086" width="13.09765625" style="2" customWidth="1"/>
    <col min="14087" max="14087" width="8.59765625" style="2" customWidth="1"/>
    <col min="14088" max="14088" width="8.296875" style="2" customWidth="1"/>
    <col min="14089" max="14336" width="9.09765625" style="2"/>
    <col min="14337" max="14337" width="3.296875" style="2" customWidth="1"/>
    <col min="14338" max="14338" width="30.69921875" style="2" customWidth="1"/>
    <col min="14339" max="14339" width="29.3984375" style="2" customWidth="1"/>
    <col min="14340" max="14340" width="12.296875" style="2" customWidth="1"/>
    <col min="14341" max="14341" width="10.69921875" style="2" customWidth="1"/>
    <col min="14342" max="14342" width="13.09765625" style="2" customWidth="1"/>
    <col min="14343" max="14343" width="8.59765625" style="2" customWidth="1"/>
    <col min="14344" max="14344" width="8.296875" style="2" customWidth="1"/>
    <col min="14345" max="14592" width="9.09765625" style="2"/>
    <col min="14593" max="14593" width="3.296875" style="2" customWidth="1"/>
    <col min="14594" max="14594" width="30.69921875" style="2" customWidth="1"/>
    <col min="14595" max="14595" width="29.3984375" style="2" customWidth="1"/>
    <col min="14596" max="14596" width="12.296875" style="2" customWidth="1"/>
    <col min="14597" max="14597" width="10.69921875" style="2" customWidth="1"/>
    <col min="14598" max="14598" width="13.09765625" style="2" customWidth="1"/>
    <col min="14599" max="14599" width="8.59765625" style="2" customWidth="1"/>
    <col min="14600" max="14600" width="8.296875" style="2" customWidth="1"/>
    <col min="14601" max="14848" width="9.09765625" style="2"/>
    <col min="14849" max="14849" width="3.296875" style="2" customWidth="1"/>
    <col min="14850" max="14850" width="30.69921875" style="2" customWidth="1"/>
    <col min="14851" max="14851" width="29.3984375" style="2" customWidth="1"/>
    <col min="14852" max="14852" width="12.296875" style="2" customWidth="1"/>
    <col min="14853" max="14853" width="10.69921875" style="2" customWidth="1"/>
    <col min="14854" max="14854" width="13.09765625" style="2" customWidth="1"/>
    <col min="14855" max="14855" width="8.59765625" style="2" customWidth="1"/>
    <col min="14856" max="14856" width="8.296875" style="2" customWidth="1"/>
    <col min="14857" max="15104" width="9.09765625" style="2"/>
    <col min="15105" max="15105" width="3.296875" style="2" customWidth="1"/>
    <col min="15106" max="15106" width="30.69921875" style="2" customWidth="1"/>
    <col min="15107" max="15107" width="29.3984375" style="2" customWidth="1"/>
    <col min="15108" max="15108" width="12.296875" style="2" customWidth="1"/>
    <col min="15109" max="15109" width="10.69921875" style="2" customWidth="1"/>
    <col min="15110" max="15110" width="13.09765625" style="2" customWidth="1"/>
    <col min="15111" max="15111" width="8.59765625" style="2" customWidth="1"/>
    <col min="15112" max="15112" width="8.296875" style="2" customWidth="1"/>
    <col min="15113" max="15360" width="9.09765625" style="2"/>
    <col min="15361" max="15361" width="3.296875" style="2" customWidth="1"/>
    <col min="15362" max="15362" width="30.69921875" style="2" customWidth="1"/>
    <col min="15363" max="15363" width="29.3984375" style="2" customWidth="1"/>
    <col min="15364" max="15364" width="12.296875" style="2" customWidth="1"/>
    <col min="15365" max="15365" width="10.69921875" style="2" customWidth="1"/>
    <col min="15366" max="15366" width="13.09765625" style="2" customWidth="1"/>
    <col min="15367" max="15367" width="8.59765625" style="2" customWidth="1"/>
    <col min="15368" max="15368" width="8.296875" style="2" customWidth="1"/>
    <col min="15369" max="15616" width="9.09765625" style="2"/>
    <col min="15617" max="15617" width="3.296875" style="2" customWidth="1"/>
    <col min="15618" max="15618" width="30.69921875" style="2" customWidth="1"/>
    <col min="15619" max="15619" width="29.3984375" style="2" customWidth="1"/>
    <col min="15620" max="15620" width="12.296875" style="2" customWidth="1"/>
    <col min="15621" max="15621" width="10.69921875" style="2" customWidth="1"/>
    <col min="15622" max="15622" width="13.09765625" style="2" customWidth="1"/>
    <col min="15623" max="15623" width="8.59765625" style="2" customWidth="1"/>
    <col min="15624" max="15624" width="8.296875" style="2" customWidth="1"/>
    <col min="15625" max="15872" width="9.09765625" style="2"/>
    <col min="15873" max="15873" width="3.296875" style="2" customWidth="1"/>
    <col min="15874" max="15874" width="30.69921875" style="2" customWidth="1"/>
    <col min="15875" max="15875" width="29.3984375" style="2" customWidth="1"/>
    <col min="15876" max="15876" width="12.296875" style="2" customWidth="1"/>
    <col min="15877" max="15877" width="10.69921875" style="2" customWidth="1"/>
    <col min="15878" max="15878" width="13.09765625" style="2" customWidth="1"/>
    <col min="15879" max="15879" width="8.59765625" style="2" customWidth="1"/>
    <col min="15880" max="15880" width="8.296875" style="2" customWidth="1"/>
    <col min="15881" max="16128" width="9.09765625" style="2"/>
    <col min="16129" max="16129" width="3.296875" style="2" customWidth="1"/>
    <col min="16130" max="16130" width="30.69921875" style="2" customWidth="1"/>
    <col min="16131" max="16131" width="29.3984375" style="2" customWidth="1"/>
    <col min="16132" max="16132" width="12.296875" style="2" customWidth="1"/>
    <col min="16133" max="16133" width="10.69921875" style="2" customWidth="1"/>
    <col min="16134" max="16134" width="13.09765625" style="2" customWidth="1"/>
    <col min="16135" max="16135" width="8.59765625" style="2" customWidth="1"/>
    <col min="16136" max="16136" width="8.296875" style="2" customWidth="1"/>
    <col min="16137" max="16384" width="9.09765625" style="2"/>
  </cols>
  <sheetData>
    <row r="1" spans="2:9" ht="18.600000000000001" customHeight="1" x14ac:dyDescent="0.25">
      <c r="B1" s="173" t="s">
        <v>0</v>
      </c>
      <c r="C1" s="173"/>
      <c r="D1" s="173"/>
      <c r="E1" s="173"/>
      <c r="F1" s="173"/>
      <c r="G1" s="173"/>
    </row>
    <row r="2" spans="2:9" ht="15.7" customHeight="1" x14ac:dyDescent="0.25">
      <c r="C2" s="3">
        <v>42917</v>
      </c>
    </row>
    <row r="3" spans="2:9" ht="15.7" customHeight="1" x14ac:dyDescent="0.25">
      <c r="C3" s="3"/>
    </row>
    <row r="4" spans="2:9" ht="15" customHeight="1" x14ac:dyDescent="0.25">
      <c r="B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9" ht="11.95" customHeight="1" x14ac:dyDescent="0.25">
      <c r="B5" s="9" t="s">
        <v>6</v>
      </c>
      <c r="C5" s="2" t="s">
        <v>7</v>
      </c>
      <c r="D5" s="10">
        <v>583</v>
      </c>
      <c r="E5" s="10"/>
      <c r="F5" s="10">
        <v>583</v>
      </c>
      <c r="G5" s="5" t="s">
        <v>8</v>
      </c>
    </row>
    <row r="6" spans="2:9" ht="11.95" customHeight="1" x14ac:dyDescent="0.25">
      <c r="B6" s="9" t="s">
        <v>13</v>
      </c>
      <c r="C6" s="2" t="s">
        <v>217</v>
      </c>
      <c r="D6" s="12">
        <v>14.41</v>
      </c>
      <c r="E6" s="12">
        <v>2.88</v>
      </c>
      <c r="F6" s="12">
        <v>17.29</v>
      </c>
      <c r="G6" s="5" t="s">
        <v>8</v>
      </c>
      <c r="H6" s="11"/>
    </row>
    <row r="7" spans="2:9" ht="11.95" customHeight="1" x14ac:dyDescent="0.25">
      <c r="B7" s="9" t="s">
        <v>13</v>
      </c>
      <c r="C7" s="2" t="s">
        <v>217</v>
      </c>
      <c r="D7" s="12">
        <v>46.02</v>
      </c>
      <c r="E7" s="12">
        <v>9.1999999999999993</v>
      </c>
      <c r="F7" s="12">
        <v>55.22</v>
      </c>
      <c r="G7" s="5" t="s">
        <v>8</v>
      </c>
      <c r="H7" s="11"/>
    </row>
    <row r="8" spans="2:9" ht="11.95" customHeight="1" x14ac:dyDescent="0.25">
      <c r="B8" s="9" t="s">
        <v>218</v>
      </c>
      <c r="C8" s="2" t="s">
        <v>219</v>
      </c>
      <c r="D8" s="12">
        <v>251</v>
      </c>
      <c r="E8" s="12">
        <v>50.2</v>
      </c>
      <c r="F8" s="12">
        <v>301.2</v>
      </c>
      <c r="G8" s="5">
        <v>203159</v>
      </c>
      <c r="H8" s="11"/>
    </row>
    <row r="9" spans="2:9" ht="11.95" customHeight="1" x14ac:dyDescent="0.25">
      <c r="B9" s="9" t="s">
        <v>23</v>
      </c>
      <c r="C9" s="2" t="s">
        <v>77</v>
      </c>
      <c r="D9" s="12">
        <v>17.12</v>
      </c>
      <c r="E9" s="12">
        <v>3.43</v>
      </c>
      <c r="F9" s="12">
        <v>20.55</v>
      </c>
      <c r="G9" s="5">
        <v>203160</v>
      </c>
      <c r="H9" s="11"/>
    </row>
    <row r="10" spans="2:9" ht="22.9" customHeight="1" x14ac:dyDescent="0.25">
      <c r="B10" s="9" t="s">
        <v>220</v>
      </c>
      <c r="C10" s="48" t="s">
        <v>221</v>
      </c>
      <c r="D10" s="12">
        <v>497</v>
      </c>
      <c r="E10" s="12">
        <v>99.4</v>
      </c>
      <c r="F10" s="12">
        <v>596.4</v>
      </c>
      <c r="G10" s="5">
        <v>203178</v>
      </c>
      <c r="H10" s="11"/>
    </row>
    <row r="11" spans="2:9" ht="11.95" customHeight="1" x14ac:dyDescent="0.25">
      <c r="B11" s="9" t="s">
        <v>17</v>
      </c>
      <c r="C11" s="2" t="s">
        <v>222</v>
      </c>
      <c r="D11" s="12">
        <v>15</v>
      </c>
      <c r="E11" s="12">
        <v>3</v>
      </c>
      <c r="F11" s="12">
        <v>18</v>
      </c>
      <c r="G11" s="5" t="s">
        <v>8</v>
      </c>
      <c r="H11" s="11"/>
    </row>
    <row r="12" spans="2:9" ht="12.85" customHeight="1" x14ac:dyDescent="0.25">
      <c r="D12" s="13">
        <f>SUM(D5:D11)</f>
        <v>1423.55</v>
      </c>
      <c r="E12" s="13">
        <f>SUM(E5:E11)</f>
        <v>168.11</v>
      </c>
      <c r="F12" s="13">
        <f>SUM(F5:F11)</f>
        <v>1591.6599999999999</v>
      </c>
      <c r="I12" s="2" t="s">
        <v>21</v>
      </c>
    </row>
    <row r="13" spans="2:9" x14ac:dyDescent="0.25">
      <c r="B13" s="6" t="s">
        <v>22</v>
      </c>
      <c r="D13" s="14"/>
      <c r="E13" s="14"/>
      <c r="F13" s="14"/>
    </row>
    <row r="14" spans="2:9" x14ac:dyDescent="0.25">
      <c r="B14" s="9" t="s">
        <v>23</v>
      </c>
      <c r="C14" s="2" t="s">
        <v>223</v>
      </c>
      <c r="D14" s="14">
        <v>56.33</v>
      </c>
      <c r="E14" s="14">
        <v>11.27</v>
      </c>
      <c r="F14" s="14">
        <v>67.599999999999994</v>
      </c>
      <c r="G14" s="5">
        <v>203160</v>
      </c>
      <c r="H14" s="11"/>
    </row>
    <row r="15" spans="2:9" x14ac:dyDescent="0.25">
      <c r="B15" s="9" t="s">
        <v>29</v>
      </c>
      <c r="C15" s="2" t="s">
        <v>30</v>
      </c>
      <c r="D15" s="15">
        <v>8.68</v>
      </c>
      <c r="E15" s="15"/>
      <c r="F15" s="15">
        <v>8.68</v>
      </c>
      <c r="G15" s="5" t="s">
        <v>8</v>
      </c>
    </row>
    <row r="16" spans="2:9" x14ac:dyDescent="0.25">
      <c r="B16" s="9" t="s">
        <v>130</v>
      </c>
      <c r="C16" s="2" t="s">
        <v>131</v>
      </c>
      <c r="D16" s="15">
        <v>50.08</v>
      </c>
      <c r="E16" s="15"/>
      <c r="F16" s="15">
        <v>50.08</v>
      </c>
      <c r="G16" s="5">
        <v>203161</v>
      </c>
    </row>
    <row r="17" spans="2:12" x14ac:dyDescent="0.25">
      <c r="B17" s="9" t="s">
        <v>31</v>
      </c>
      <c r="C17" s="2" t="s">
        <v>32</v>
      </c>
      <c r="D17" s="15">
        <v>14.38</v>
      </c>
      <c r="E17" s="15">
        <v>2.88</v>
      </c>
      <c r="F17" s="15">
        <v>17.260000000000002</v>
      </c>
      <c r="G17" s="5">
        <v>203162</v>
      </c>
      <c r="H17" s="11"/>
    </row>
    <row r="18" spans="2:12" x14ac:dyDescent="0.25">
      <c r="B18" s="2" t="s">
        <v>33</v>
      </c>
      <c r="C18" s="2" t="s">
        <v>34</v>
      </c>
      <c r="D18" s="16">
        <v>81.91</v>
      </c>
      <c r="E18" s="16">
        <v>16.38</v>
      </c>
      <c r="F18" s="16">
        <v>98.29</v>
      </c>
      <c r="G18" s="17" t="s">
        <v>8</v>
      </c>
    </row>
    <row r="19" spans="2:12" x14ac:dyDescent="0.25">
      <c r="B19" s="2" t="s">
        <v>17</v>
      </c>
      <c r="C19" s="2" t="s">
        <v>224</v>
      </c>
      <c r="D19" s="15">
        <v>69.77</v>
      </c>
      <c r="E19" s="15">
        <v>13.95</v>
      </c>
      <c r="F19" s="15">
        <v>83.72</v>
      </c>
      <c r="G19" s="17" t="s">
        <v>8</v>
      </c>
      <c r="H19" s="11"/>
    </row>
    <row r="20" spans="2:12" x14ac:dyDescent="0.25">
      <c r="B20" s="9" t="s">
        <v>123</v>
      </c>
      <c r="C20" s="2" t="s">
        <v>225</v>
      </c>
      <c r="D20" s="15">
        <v>299</v>
      </c>
      <c r="E20" s="15">
        <v>59.8</v>
      </c>
      <c r="F20" s="15">
        <v>358.8</v>
      </c>
      <c r="G20" s="17" t="s">
        <v>226</v>
      </c>
      <c r="J20" s="16"/>
      <c r="K20" s="16"/>
      <c r="L20" s="16"/>
    </row>
    <row r="21" spans="2:12" x14ac:dyDescent="0.25">
      <c r="B21" s="9" t="s">
        <v>121</v>
      </c>
      <c r="C21" s="2" t="s">
        <v>227</v>
      </c>
      <c r="D21" s="15">
        <v>36.32</v>
      </c>
      <c r="E21" s="15">
        <v>7.26</v>
      </c>
      <c r="F21" s="15">
        <v>43.58</v>
      </c>
      <c r="G21" s="17">
        <v>203163</v>
      </c>
      <c r="J21" s="16"/>
      <c r="K21" s="16"/>
      <c r="L21" s="16"/>
    </row>
    <row r="22" spans="2:12" x14ac:dyDescent="0.25">
      <c r="B22" s="9" t="s">
        <v>228</v>
      </c>
      <c r="C22" s="2" t="s">
        <v>229</v>
      </c>
      <c r="D22" s="49">
        <v>120.79</v>
      </c>
      <c r="E22" s="49">
        <v>24.16</v>
      </c>
      <c r="F22" s="49">
        <v>144.94999999999999</v>
      </c>
      <c r="G22" s="5" t="s">
        <v>118</v>
      </c>
      <c r="J22" s="16"/>
      <c r="K22" s="16"/>
      <c r="L22" s="16"/>
    </row>
    <row r="23" spans="2:12" x14ac:dyDescent="0.25">
      <c r="B23" s="9" t="s">
        <v>126</v>
      </c>
      <c r="C23" s="2" t="s">
        <v>37</v>
      </c>
      <c r="D23" s="49">
        <v>17.37</v>
      </c>
      <c r="E23" s="49">
        <v>3.47</v>
      </c>
      <c r="F23" s="49">
        <v>20.84</v>
      </c>
      <c r="G23" s="5">
        <v>203179</v>
      </c>
      <c r="J23" s="16"/>
      <c r="K23" s="16"/>
      <c r="L23" s="16"/>
    </row>
    <row r="24" spans="2:12" x14ac:dyDescent="0.25">
      <c r="B24" s="9" t="s">
        <v>125</v>
      </c>
      <c r="C24" s="2" t="s">
        <v>225</v>
      </c>
      <c r="D24" s="15">
        <v>76.27</v>
      </c>
      <c r="E24" s="15">
        <v>15.25</v>
      </c>
      <c r="F24" s="15">
        <v>91.52</v>
      </c>
      <c r="G24" s="17">
        <v>203164</v>
      </c>
      <c r="J24" s="16"/>
      <c r="K24" s="16"/>
      <c r="L24" s="16"/>
    </row>
    <row r="25" spans="2:12" x14ac:dyDescent="0.25">
      <c r="B25" s="9" t="s">
        <v>125</v>
      </c>
      <c r="C25" s="2" t="s">
        <v>225</v>
      </c>
      <c r="D25" s="15">
        <v>206.27</v>
      </c>
      <c r="E25" s="15">
        <v>41.25</v>
      </c>
      <c r="F25" s="15">
        <v>247.52</v>
      </c>
      <c r="G25" s="17">
        <v>203164</v>
      </c>
      <c r="J25" s="16"/>
      <c r="K25" s="16"/>
      <c r="L25" s="16"/>
    </row>
    <row r="26" spans="2:12" x14ac:dyDescent="0.25">
      <c r="B26" s="9" t="s">
        <v>125</v>
      </c>
      <c r="C26" s="2" t="s">
        <v>225</v>
      </c>
      <c r="D26" s="15">
        <v>76.27</v>
      </c>
      <c r="E26" s="15">
        <v>15.25</v>
      </c>
      <c r="F26" s="15">
        <v>91.52</v>
      </c>
      <c r="G26" s="17">
        <v>203164</v>
      </c>
      <c r="J26" s="16"/>
      <c r="K26" s="16"/>
      <c r="L26" s="16"/>
    </row>
    <row r="27" spans="2:12" x14ac:dyDescent="0.25">
      <c r="B27" s="9" t="s">
        <v>125</v>
      </c>
      <c r="C27" s="2" t="s">
        <v>124</v>
      </c>
      <c r="D27" s="15">
        <v>76.27</v>
      </c>
      <c r="E27" s="15">
        <v>15.25</v>
      </c>
      <c r="F27" s="15">
        <v>91.52</v>
      </c>
      <c r="G27" s="17">
        <v>203164</v>
      </c>
      <c r="J27" s="16"/>
      <c r="K27" s="16"/>
      <c r="L27" s="16"/>
    </row>
    <row r="28" spans="2:12" x14ac:dyDescent="0.25">
      <c r="D28" s="13">
        <f>SUM(D14:D27)</f>
        <v>1189.71</v>
      </c>
      <c r="E28" s="13">
        <f>SUM(E14:E27)</f>
        <v>226.17000000000002</v>
      </c>
      <c r="F28" s="13">
        <f>SUM(F14:F27)</f>
        <v>1415.88</v>
      </c>
    </row>
    <row r="29" spans="2:12" x14ac:dyDescent="0.25">
      <c r="B29" s="6" t="s">
        <v>44</v>
      </c>
      <c r="D29" s="14"/>
      <c r="E29" s="14"/>
      <c r="F29" s="14"/>
    </row>
    <row r="30" spans="2:12" x14ac:dyDescent="0.25">
      <c r="B30" s="9" t="s">
        <v>6</v>
      </c>
      <c r="C30" s="2" t="s">
        <v>7</v>
      </c>
      <c r="D30" s="14">
        <v>443</v>
      </c>
      <c r="E30" s="14"/>
      <c r="F30" s="14">
        <v>443</v>
      </c>
      <c r="G30" s="5" t="s">
        <v>8</v>
      </c>
    </row>
    <row r="31" spans="2:12" x14ac:dyDescent="0.25">
      <c r="B31" s="9" t="s">
        <v>13</v>
      </c>
      <c r="C31" s="2" t="s">
        <v>217</v>
      </c>
      <c r="D31" s="15">
        <v>64.650000000000006</v>
      </c>
      <c r="E31" s="15">
        <v>12.93</v>
      </c>
      <c r="F31" s="15">
        <v>77.58</v>
      </c>
      <c r="G31" s="5" t="s">
        <v>8</v>
      </c>
      <c r="H31" s="11"/>
    </row>
    <row r="32" spans="2:12" x14ac:dyDescent="0.25">
      <c r="B32" s="9" t="s">
        <v>130</v>
      </c>
      <c r="C32" s="2" t="s">
        <v>131</v>
      </c>
      <c r="D32" s="15">
        <v>27.79</v>
      </c>
      <c r="E32" s="15"/>
      <c r="F32" s="15">
        <v>27.79</v>
      </c>
      <c r="G32" s="5">
        <v>203165</v>
      </c>
      <c r="H32" s="11"/>
    </row>
    <row r="33" spans="1:8" x14ac:dyDescent="0.25">
      <c r="B33" s="9" t="s">
        <v>23</v>
      </c>
      <c r="C33" s="2" t="s">
        <v>230</v>
      </c>
      <c r="D33" s="15">
        <v>8.17</v>
      </c>
      <c r="E33" s="15">
        <v>1.63</v>
      </c>
      <c r="F33" s="15">
        <v>9.8000000000000007</v>
      </c>
      <c r="G33" s="5">
        <v>203160</v>
      </c>
      <c r="H33" s="11"/>
    </row>
    <row r="34" spans="1:8" x14ac:dyDescent="0.25">
      <c r="B34" s="18" t="s">
        <v>48</v>
      </c>
      <c r="C34" s="2" t="s">
        <v>49</v>
      </c>
      <c r="D34" s="19">
        <v>10</v>
      </c>
      <c r="E34" s="16">
        <v>2</v>
      </c>
      <c r="F34" s="16">
        <v>12</v>
      </c>
      <c r="G34" s="5" t="s">
        <v>8</v>
      </c>
    </row>
    <row r="35" spans="1:8" x14ac:dyDescent="0.25">
      <c r="B35" s="9" t="s">
        <v>231</v>
      </c>
      <c r="C35" s="2" t="s">
        <v>232</v>
      </c>
      <c r="D35" s="16">
        <v>87</v>
      </c>
      <c r="E35" s="16">
        <v>17.399999999999999</v>
      </c>
      <c r="F35" s="16">
        <v>104.4</v>
      </c>
      <c r="G35" s="5" t="s">
        <v>233</v>
      </c>
      <c r="H35" s="11"/>
    </row>
    <row r="36" spans="1:8" x14ac:dyDescent="0.25">
      <c r="B36" s="9" t="s">
        <v>234</v>
      </c>
      <c r="C36" s="2" t="s">
        <v>235</v>
      </c>
      <c r="D36" s="16">
        <v>275.5</v>
      </c>
      <c r="E36" s="16"/>
      <c r="F36" s="16">
        <v>275.5</v>
      </c>
      <c r="G36" s="5">
        <v>203176</v>
      </c>
      <c r="H36" s="11"/>
    </row>
    <row r="37" spans="1:8" x14ac:dyDescent="0.25">
      <c r="B37" s="9" t="s">
        <v>52</v>
      </c>
      <c r="C37" s="2" t="s">
        <v>236</v>
      </c>
      <c r="D37" s="15">
        <v>37.97</v>
      </c>
      <c r="E37" s="15">
        <v>1.9</v>
      </c>
      <c r="F37" s="15">
        <v>39.869999999999997</v>
      </c>
      <c r="G37" s="5">
        <v>203170</v>
      </c>
      <c r="H37" s="11"/>
    </row>
    <row r="38" spans="1:8" s="21" customFormat="1" x14ac:dyDescent="0.25">
      <c r="A38" s="20"/>
      <c r="C38" s="22"/>
      <c r="D38" s="13">
        <f>SUM(D30:D37)</f>
        <v>954.07999999999993</v>
      </c>
      <c r="E38" s="13">
        <f>SUM(E30:E37)</f>
        <v>35.859999999999992</v>
      </c>
      <c r="F38" s="13">
        <f>SUM(F30:F37)</f>
        <v>989.93999999999994</v>
      </c>
      <c r="G38" s="23" t="s">
        <v>21</v>
      </c>
      <c r="H38" s="20"/>
    </row>
    <row r="39" spans="1:8" x14ac:dyDescent="0.25">
      <c r="B39" s="6" t="s">
        <v>54</v>
      </c>
      <c r="D39" s="14"/>
      <c r="E39" s="14"/>
      <c r="F39" s="14"/>
    </row>
    <row r="40" spans="1:8" x14ac:dyDescent="0.25">
      <c r="B40" s="9" t="s">
        <v>6</v>
      </c>
      <c r="C40" s="2" t="s">
        <v>7</v>
      </c>
      <c r="D40" s="14">
        <v>182</v>
      </c>
      <c r="E40" s="14"/>
      <c r="F40" s="14">
        <v>182</v>
      </c>
      <c r="G40" s="5" t="s">
        <v>8</v>
      </c>
    </row>
    <row r="41" spans="1:8" x14ac:dyDescent="0.25">
      <c r="B41" s="9" t="s">
        <v>52</v>
      </c>
      <c r="C41" s="2" t="s">
        <v>236</v>
      </c>
      <c r="D41" s="12">
        <v>41.08</v>
      </c>
      <c r="E41" s="12">
        <v>2.06</v>
      </c>
      <c r="F41" s="12">
        <v>43.14</v>
      </c>
      <c r="G41" s="5">
        <v>203170</v>
      </c>
      <c r="H41" s="11"/>
    </row>
    <row r="42" spans="1:8" x14ac:dyDescent="0.25">
      <c r="B42" s="9" t="s">
        <v>157</v>
      </c>
      <c r="C42" s="2" t="s">
        <v>237</v>
      </c>
      <c r="D42" s="12">
        <v>520</v>
      </c>
      <c r="E42" s="12">
        <v>104</v>
      </c>
      <c r="F42" s="12">
        <v>624</v>
      </c>
      <c r="G42" s="5">
        <v>203171</v>
      </c>
      <c r="H42" s="11"/>
    </row>
    <row r="43" spans="1:8" x14ac:dyDescent="0.25">
      <c r="B43" s="9" t="s">
        <v>60</v>
      </c>
      <c r="C43" s="2" t="s">
        <v>238</v>
      </c>
      <c r="D43" s="12">
        <v>76.849999999999994</v>
      </c>
      <c r="E43" s="12">
        <v>15.37</v>
      </c>
      <c r="F43" s="12">
        <v>92.22</v>
      </c>
      <c r="G43" s="24" t="s">
        <v>8</v>
      </c>
      <c r="H43" s="11"/>
    </row>
    <row r="44" spans="1:8" x14ac:dyDescent="0.25">
      <c r="B44" s="25"/>
      <c r="C44" s="21"/>
      <c r="D44" s="13">
        <f>SUM(D40:D43)</f>
        <v>819.93</v>
      </c>
      <c r="E44" s="13">
        <f>SUM(E40:E43)</f>
        <v>121.43</v>
      </c>
      <c r="F44" s="13">
        <f>SUM(F40:F43)</f>
        <v>941.36</v>
      </c>
    </row>
    <row r="45" spans="1:8" x14ac:dyDescent="0.25">
      <c r="B45" s="6" t="s">
        <v>62</v>
      </c>
      <c r="D45" s="26"/>
      <c r="E45" s="26"/>
      <c r="F45" s="26"/>
    </row>
    <row r="46" spans="1:8" x14ac:dyDescent="0.25">
      <c r="B46" s="9"/>
      <c r="D46" s="26"/>
      <c r="E46" s="26"/>
      <c r="F46" s="26"/>
    </row>
    <row r="47" spans="1:8" x14ac:dyDescent="0.25">
      <c r="D47" s="13">
        <f>D46</f>
        <v>0</v>
      </c>
      <c r="E47" s="13">
        <f>E46</f>
        <v>0</v>
      </c>
      <c r="F47" s="13">
        <f>F46</f>
        <v>0</v>
      </c>
    </row>
    <row r="48" spans="1:8" x14ac:dyDescent="0.25">
      <c r="B48" s="6" t="s">
        <v>63</v>
      </c>
      <c r="D48" s="26"/>
      <c r="E48" s="26"/>
      <c r="F48" s="26"/>
    </row>
    <row r="49" spans="2:9" x14ac:dyDescent="0.25">
      <c r="B49" s="9" t="s">
        <v>64</v>
      </c>
      <c r="C49" s="2" t="s">
        <v>239</v>
      </c>
      <c r="D49" s="26">
        <v>25</v>
      </c>
      <c r="E49" s="26">
        <v>5</v>
      </c>
      <c r="F49" s="26">
        <v>30</v>
      </c>
      <c r="G49" s="5">
        <v>203172</v>
      </c>
      <c r="H49" s="11"/>
    </row>
    <row r="50" spans="2:9" ht="25.2" customHeight="1" x14ac:dyDescent="0.25">
      <c r="B50" s="9" t="s">
        <v>240</v>
      </c>
      <c r="C50" s="35" t="s">
        <v>241</v>
      </c>
      <c r="D50" s="26">
        <v>68.900000000000006</v>
      </c>
      <c r="E50" s="26">
        <v>13.78</v>
      </c>
      <c r="F50" s="26">
        <v>82.68</v>
      </c>
      <c r="G50" s="5" t="s">
        <v>118</v>
      </c>
      <c r="H50" s="11"/>
    </row>
    <row r="51" spans="2:9" x14ac:dyDescent="0.25">
      <c r="D51" s="13">
        <f>SUM(D49:D50)</f>
        <v>93.9</v>
      </c>
      <c r="E51" s="13">
        <f>SUM(E49:E50)</f>
        <v>18.78</v>
      </c>
      <c r="F51" s="13">
        <f>SUM(F49:F50)</f>
        <v>112.68</v>
      </c>
    </row>
    <row r="52" spans="2:9" x14ac:dyDescent="0.25">
      <c r="B52" s="174" t="s">
        <v>66</v>
      </c>
      <c r="C52" s="175"/>
      <c r="D52" s="26"/>
      <c r="E52" s="26"/>
      <c r="F52" s="26"/>
      <c r="I52" s="2" t="s">
        <v>21</v>
      </c>
    </row>
    <row r="53" spans="2:9" x14ac:dyDescent="0.25">
      <c r="B53" s="9"/>
      <c r="C53" s="9"/>
      <c r="D53" s="26"/>
      <c r="E53" s="26"/>
      <c r="F53" s="26"/>
    </row>
    <row r="54" spans="2:9" x14ac:dyDescent="0.25">
      <c r="D54" s="13">
        <f>SUM(D52:D53)</f>
        <v>0</v>
      </c>
      <c r="E54" s="13">
        <f>SUM(E52:E53)</f>
        <v>0</v>
      </c>
      <c r="F54" s="13">
        <f>SUM(F52:F53)</f>
        <v>0</v>
      </c>
    </row>
    <row r="55" spans="2:9" x14ac:dyDescent="0.25">
      <c r="B55" s="6" t="s">
        <v>67</v>
      </c>
      <c r="D55" s="26"/>
      <c r="E55" s="26"/>
      <c r="F55" s="26"/>
    </row>
    <row r="56" spans="2:9" x14ac:dyDescent="0.25">
      <c r="B56" s="9" t="s">
        <v>64</v>
      </c>
      <c r="C56" s="2" t="s">
        <v>242</v>
      </c>
      <c r="D56" s="26">
        <v>986</v>
      </c>
      <c r="E56" s="26">
        <v>197.2</v>
      </c>
      <c r="F56" s="26">
        <v>1183.2</v>
      </c>
      <c r="G56" s="5">
        <v>203172</v>
      </c>
      <c r="H56" s="11"/>
    </row>
    <row r="57" spans="2:9" x14ac:dyDescent="0.25">
      <c r="D57" s="13">
        <f>SUM(D56:D56)</f>
        <v>986</v>
      </c>
      <c r="E57" s="13">
        <f>SUM(E56:E56)</f>
        <v>197.2</v>
      </c>
      <c r="F57" s="13">
        <f>SUM(F56:F56)</f>
        <v>1183.2</v>
      </c>
    </row>
    <row r="58" spans="2:9" x14ac:dyDescent="0.25">
      <c r="B58" s="6" t="s">
        <v>69</v>
      </c>
      <c r="D58" s="26"/>
      <c r="E58" s="26"/>
      <c r="F58" s="26"/>
    </row>
    <row r="59" spans="2:9" x14ac:dyDescent="0.25">
      <c r="B59" s="9"/>
      <c r="D59" s="14"/>
      <c r="E59" s="14"/>
      <c r="F59" s="14"/>
      <c r="H59" s="11"/>
    </row>
    <row r="60" spans="2:9" x14ac:dyDescent="0.25">
      <c r="B60" s="9"/>
      <c r="C60" s="22"/>
      <c r="D60" s="13">
        <f>SUM(D59:D59)</f>
        <v>0</v>
      </c>
      <c r="E60" s="13">
        <f>SUM(E59:E59)</f>
        <v>0</v>
      </c>
      <c r="F60" s="13">
        <f>SUM(F59:F59)</f>
        <v>0</v>
      </c>
    </row>
    <row r="61" spans="2:9" x14ac:dyDescent="0.25">
      <c r="B61" s="27"/>
      <c r="C61" s="28"/>
      <c r="D61" s="26"/>
      <c r="E61" s="26"/>
      <c r="F61" s="26"/>
    </row>
    <row r="62" spans="2:9" x14ac:dyDescent="0.25">
      <c r="B62" s="6" t="s">
        <v>72</v>
      </c>
      <c r="D62" s="26"/>
      <c r="E62" s="26"/>
      <c r="F62" s="26"/>
    </row>
    <row r="63" spans="2:9" x14ac:dyDescent="0.25">
      <c r="B63" s="9"/>
      <c r="D63" s="26"/>
      <c r="E63" s="26"/>
      <c r="F63" s="26"/>
    </row>
    <row r="64" spans="2:9" x14ac:dyDescent="0.25">
      <c r="D64" s="13">
        <f>SUM(D63:D63)</f>
        <v>0</v>
      </c>
      <c r="E64" s="13">
        <f>SUM(E63:E63)</f>
        <v>0</v>
      </c>
      <c r="F64" s="13">
        <f>SUM(F63:F63)</f>
        <v>0</v>
      </c>
    </row>
    <row r="65" spans="2:12" x14ac:dyDescent="0.25">
      <c r="B65" s="6" t="s">
        <v>75</v>
      </c>
      <c r="C65" s="9"/>
      <c r="D65" s="14"/>
      <c r="E65" s="14"/>
      <c r="F65" s="14"/>
    </row>
    <row r="66" spans="2:12" x14ac:dyDescent="0.25">
      <c r="B66" s="9" t="s">
        <v>6</v>
      </c>
      <c r="C66" s="9" t="s">
        <v>7</v>
      </c>
      <c r="D66" s="14">
        <v>524</v>
      </c>
      <c r="E66" s="14"/>
      <c r="F66" s="14">
        <v>524</v>
      </c>
      <c r="G66" s="5" t="s">
        <v>8</v>
      </c>
    </row>
    <row r="67" spans="2:12" x14ac:dyDescent="0.25">
      <c r="B67" s="9" t="s">
        <v>70</v>
      </c>
      <c r="C67" s="9" t="s">
        <v>77</v>
      </c>
      <c r="D67" s="14">
        <v>28.86</v>
      </c>
      <c r="E67" s="14">
        <v>5.77</v>
      </c>
      <c r="F67" s="14">
        <v>34.630000000000003</v>
      </c>
      <c r="G67" s="5">
        <v>203160</v>
      </c>
      <c r="H67" s="11"/>
    </row>
    <row r="68" spans="2:12" x14ac:dyDescent="0.25">
      <c r="B68" s="9" t="s">
        <v>157</v>
      </c>
      <c r="C68" s="9" t="s">
        <v>243</v>
      </c>
      <c r="D68" s="14">
        <v>410</v>
      </c>
      <c r="E68" s="14">
        <v>82</v>
      </c>
      <c r="F68" s="14">
        <v>492</v>
      </c>
      <c r="G68" s="5">
        <v>203171</v>
      </c>
      <c r="H68" s="11"/>
    </row>
    <row r="69" spans="2:12" x14ac:dyDescent="0.25">
      <c r="B69" s="9" t="s">
        <v>13</v>
      </c>
      <c r="C69" s="2" t="s">
        <v>217</v>
      </c>
      <c r="D69" s="12">
        <v>14.41</v>
      </c>
      <c r="E69" s="12">
        <v>2.88</v>
      </c>
      <c r="F69" s="12">
        <v>17.29</v>
      </c>
      <c r="G69" s="5" t="s">
        <v>8</v>
      </c>
      <c r="H69" s="11"/>
      <c r="J69" s="29"/>
      <c r="K69" s="29"/>
      <c r="L69" s="29"/>
    </row>
    <row r="70" spans="2:12" x14ac:dyDescent="0.25">
      <c r="B70" s="9" t="s">
        <v>13</v>
      </c>
      <c r="C70" s="2" t="s">
        <v>217</v>
      </c>
      <c r="D70" s="12">
        <v>46.03</v>
      </c>
      <c r="E70" s="12">
        <v>9.2100000000000009</v>
      </c>
      <c r="F70" s="12">
        <v>55.24</v>
      </c>
      <c r="G70" s="5" t="s">
        <v>8</v>
      </c>
      <c r="H70" s="11"/>
      <c r="J70" s="29"/>
      <c r="K70" s="29"/>
      <c r="L70" s="29"/>
    </row>
    <row r="71" spans="2:12" x14ac:dyDescent="0.25">
      <c r="D71" s="13">
        <f>SUM(D66:D70)</f>
        <v>1023.3</v>
      </c>
      <c r="E71" s="13">
        <f>SUM(E66:E70)</f>
        <v>99.859999999999985</v>
      </c>
      <c r="F71" s="13">
        <f>SUM(F66:F70)</f>
        <v>1123.1600000000001</v>
      </c>
    </row>
    <row r="72" spans="2:12" x14ac:dyDescent="0.25">
      <c r="B72" s="6" t="s">
        <v>78</v>
      </c>
      <c r="D72" s="14"/>
      <c r="E72" s="14"/>
      <c r="F72" s="14"/>
    </row>
    <row r="73" spans="2:12" x14ac:dyDescent="0.25">
      <c r="B73" s="9" t="s">
        <v>6</v>
      </c>
      <c r="C73" s="2" t="s">
        <v>7</v>
      </c>
      <c r="D73" s="14">
        <v>348</v>
      </c>
      <c r="E73" s="14"/>
      <c r="F73" s="14">
        <v>348</v>
      </c>
      <c r="G73" s="5" t="s">
        <v>8</v>
      </c>
    </row>
    <row r="74" spans="2:12" x14ac:dyDescent="0.25">
      <c r="B74" s="9" t="s">
        <v>6</v>
      </c>
      <c r="C74" s="2" t="s">
        <v>7</v>
      </c>
      <c r="D74" s="14">
        <v>161</v>
      </c>
      <c r="E74" s="14"/>
      <c r="F74" s="14">
        <v>161</v>
      </c>
      <c r="G74" s="5" t="s">
        <v>8</v>
      </c>
    </row>
    <row r="75" spans="2:12" x14ac:dyDescent="0.25">
      <c r="B75" s="9" t="s">
        <v>6</v>
      </c>
      <c r="C75" s="2" t="s">
        <v>7</v>
      </c>
      <c r="D75" s="14">
        <v>96</v>
      </c>
      <c r="E75" s="14"/>
      <c r="F75" s="14">
        <v>96</v>
      </c>
      <c r="G75" s="5" t="s">
        <v>8</v>
      </c>
    </row>
    <row r="76" spans="2:12" x14ac:dyDescent="0.25">
      <c r="B76" s="9" t="s">
        <v>244</v>
      </c>
      <c r="C76" s="2" t="s">
        <v>245</v>
      </c>
      <c r="D76" s="12">
        <v>9557</v>
      </c>
      <c r="E76" s="12"/>
      <c r="F76" s="12">
        <v>9557</v>
      </c>
      <c r="G76" s="5" t="s">
        <v>8</v>
      </c>
    </row>
    <row r="77" spans="2:12" x14ac:dyDescent="0.25">
      <c r="B77" s="9" t="s">
        <v>17</v>
      </c>
      <c r="C77" s="2" t="s">
        <v>246</v>
      </c>
      <c r="D77" s="12">
        <v>19.559999999999999</v>
      </c>
      <c r="E77" s="12">
        <v>3.91</v>
      </c>
      <c r="F77" s="12">
        <v>23.47</v>
      </c>
      <c r="G77" s="5" t="s">
        <v>8</v>
      </c>
      <c r="H77" s="11"/>
    </row>
    <row r="78" spans="2:12" x14ac:dyDescent="0.25">
      <c r="B78" s="9" t="s">
        <v>64</v>
      </c>
      <c r="C78" s="2" t="s">
        <v>247</v>
      </c>
      <c r="D78" s="12">
        <v>350</v>
      </c>
      <c r="E78" s="12">
        <v>70</v>
      </c>
      <c r="F78" s="12">
        <v>420</v>
      </c>
      <c r="G78" s="5">
        <v>203172</v>
      </c>
      <c r="H78" s="11"/>
    </row>
    <row r="79" spans="2:12" x14ac:dyDescent="0.25">
      <c r="B79" s="25"/>
      <c r="C79" s="21"/>
      <c r="D79" s="13">
        <f>SUM(D73:D78)</f>
        <v>10531.56</v>
      </c>
      <c r="E79" s="13">
        <f>SUM(E73:E78)</f>
        <v>73.91</v>
      </c>
      <c r="F79" s="13">
        <f>SUM(F73:F78)</f>
        <v>10605.47</v>
      </c>
    </row>
    <row r="80" spans="2:12" x14ac:dyDescent="0.25">
      <c r="B80" s="30" t="s">
        <v>83</v>
      </c>
      <c r="C80" s="21"/>
      <c r="D80" s="26"/>
      <c r="E80" s="26"/>
      <c r="F80" s="26"/>
    </row>
    <row r="81" spans="1:8" x14ac:dyDescent="0.25">
      <c r="B81" s="25" t="s">
        <v>84</v>
      </c>
      <c r="C81" s="31" t="s">
        <v>85</v>
      </c>
      <c r="D81" s="26">
        <v>313.33</v>
      </c>
      <c r="E81" s="26">
        <v>62.67</v>
      </c>
      <c r="F81" s="26">
        <v>376</v>
      </c>
      <c r="G81" s="5">
        <v>203173</v>
      </c>
      <c r="H81" s="11"/>
    </row>
    <row r="82" spans="1:8" x14ac:dyDescent="0.25">
      <c r="B82" s="25"/>
      <c r="C82" s="21"/>
      <c r="D82" s="13">
        <f>SUM(D81:D81)</f>
        <v>313.33</v>
      </c>
      <c r="E82" s="13">
        <f>SUM(E81:E81)</f>
        <v>62.67</v>
      </c>
      <c r="F82" s="13">
        <f>SUM(F81:F81)</f>
        <v>376</v>
      </c>
    </row>
    <row r="83" spans="1:8" x14ac:dyDescent="0.25">
      <c r="B83" s="32" t="s">
        <v>86</v>
      </c>
      <c r="C83" s="21"/>
      <c r="D83" s="26"/>
      <c r="E83" s="26"/>
      <c r="F83" s="26"/>
    </row>
    <row r="84" spans="1:8" x14ac:dyDescent="0.25">
      <c r="B84" s="25"/>
      <c r="C84" s="31"/>
      <c r="D84" s="26"/>
      <c r="E84" s="26"/>
      <c r="F84" s="26"/>
    </row>
    <row r="85" spans="1:8" x14ac:dyDescent="0.25">
      <c r="B85" s="25"/>
      <c r="C85" s="21"/>
      <c r="D85" s="13">
        <f>SUM(D84:D84)</f>
        <v>0</v>
      </c>
      <c r="E85" s="13">
        <f>SUM(E84:E84)</f>
        <v>0</v>
      </c>
      <c r="F85" s="13">
        <f>SUM(F84:F84)</f>
        <v>0</v>
      </c>
    </row>
    <row r="86" spans="1:8" x14ac:dyDescent="0.25">
      <c r="B86" s="6" t="s">
        <v>87</v>
      </c>
      <c r="C86" s="22"/>
      <c r="D86" s="14"/>
      <c r="E86" s="14"/>
      <c r="F86" s="14"/>
    </row>
    <row r="87" spans="1:8" x14ac:dyDescent="0.25">
      <c r="B87" s="9"/>
      <c r="C87" s="21"/>
      <c r="D87" s="14"/>
      <c r="E87" s="14"/>
      <c r="F87" s="14"/>
    </row>
    <row r="88" spans="1:8" x14ac:dyDescent="0.25">
      <c r="B88" s="6"/>
      <c r="C88" s="22"/>
      <c r="D88" s="13">
        <f>SUM(D87:D87)</f>
        <v>0</v>
      </c>
      <c r="E88" s="13">
        <f>SUM(E87:E87)</f>
        <v>0</v>
      </c>
      <c r="F88" s="13">
        <f>SUM(F87:F87)</f>
        <v>0</v>
      </c>
    </row>
    <row r="89" spans="1:8" ht="13.1" customHeight="1" x14ac:dyDescent="0.25">
      <c r="B89" s="34" t="s">
        <v>92</v>
      </c>
      <c r="C89" s="34"/>
      <c r="D89" s="14"/>
      <c r="E89" s="14"/>
      <c r="F89" s="14"/>
    </row>
    <row r="90" spans="1:8" ht="13.1" customHeight="1" x14ac:dyDescent="0.25">
      <c r="B90" s="9" t="s">
        <v>17</v>
      </c>
      <c r="C90" s="2" t="s">
        <v>248</v>
      </c>
      <c r="D90" s="12">
        <v>26.08</v>
      </c>
      <c r="E90" s="12">
        <v>5.22</v>
      </c>
      <c r="F90" s="12">
        <v>31.3</v>
      </c>
      <c r="G90" s="5" t="s">
        <v>8</v>
      </c>
      <c r="H90" s="11"/>
    </row>
    <row r="91" spans="1:8" x14ac:dyDescent="0.25">
      <c r="D91" s="13">
        <f>SUM(D90:D90)</f>
        <v>26.08</v>
      </c>
      <c r="E91" s="13">
        <f>SUM(E90:E90)</f>
        <v>5.22</v>
      </c>
      <c r="F91" s="13">
        <f>SUM(F90:F90)</f>
        <v>31.3</v>
      </c>
    </row>
    <row r="92" spans="1:8" x14ac:dyDescent="0.25">
      <c r="B92" s="6" t="s">
        <v>93</v>
      </c>
      <c r="D92" s="26"/>
      <c r="E92" s="26"/>
      <c r="F92" s="26"/>
    </row>
    <row r="93" spans="1:8" x14ac:dyDescent="0.25">
      <c r="A93" s="37"/>
      <c r="B93" s="38" t="s">
        <v>94</v>
      </c>
      <c r="C93" s="39" t="s">
        <v>249</v>
      </c>
      <c r="D93" s="40">
        <v>13958.61</v>
      </c>
      <c r="E93" s="40"/>
      <c r="F93" s="40">
        <v>13958.61</v>
      </c>
      <c r="G93" s="41" t="s">
        <v>96</v>
      </c>
    </row>
    <row r="94" spans="1:8" x14ac:dyDescent="0.25">
      <c r="A94" s="37"/>
      <c r="B94" s="38" t="s">
        <v>97</v>
      </c>
      <c r="C94" s="39" t="s">
        <v>250</v>
      </c>
      <c r="D94" s="40">
        <v>3895.12</v>
      </c>
      <c r="E94" s="40"/>
      <c r="F94" s="40">
        <v>3895.12</v>
      </c>
      <c r="G94" s="41">
        <v>203174</v>
      </c>
    </row>
    <row r="95" spans="1:8" x14ac:dyDescent="0.25">
      <c r="A95" s="37"/>
      <c r="B95" s="38" t="s">
        <v>99</v>
      </c>
      <c r="C95" s="39" t="s">
        <v>251</v>
      </c>
      <c r="D95" s="40">
        <v>4767.6400000000003</v>
      </c>
      <c r="E95" s="40"/>
      <c r="F95" s="40">
        <v>4767.6400000000003</v>
      </c>
      <c r="G95" s="41">
        <v>203175</v>
      </c>
    </row>
    <row r="96" spans="1:8" x14ac:dyDescent="0.25">
      <c r="D96" s="13">
        <f>SUM(D93:D95)</f>
        <v>22621.37</v>
      </c>
      <c r="E96" s="13">
        <v>0</v>
      </c>
      <c r="F96" s="13">
        <f>SUM(F93:F95)</f>
        <v>22621.37</v>
      </c>
    </row>
    <row r="97" spans="2:6" x14ac:dyDescent="0.25">
      <c r="D97" s="42"/>
      <c r="E97" s="42"/>
      <c r="F97" s="42"/>
    </row>
    <row r="98" spans="2:6" x14ac:dyDescent="0.25">
      <c r="C98" s="43" t="s">
        <v>101</v>
      </c>
      <c r="D98" s="13">
        <f>SUM(+D91+D12+D71+D38+D28+D44+D79+D54+D51+D47+D64+D60+D188+D57+D82+D88+D96)</f>
        <v>39982.81</v>
      </c>
      <c r="E98" s="13">
        <f>SUM(+E91+E12+E71+E38+E28+E44+E79+E54+E51+E47+E64+E60+E188+E57+E82+E88+E96)</f>
        <v>1009.2099999999999</v>
      </c>
      <c r="F98" s="13">
        <f>SUM(+F91+F12+F71+F38+F28+F44+F79+F54+F51+F47+F64+F60+F188+F57+F82+F88+F96)</f>
        <v>40992.020000000004</v>
      </c>
    </row>
    <row r="99" spans="2:6" x14ac:dyDescent="0.25">
      <c r="B99" s="44"/>
      <c r="C99" s="21"/>
      <c r="D99" s="29"/>
      <c r="E99" s="29"/>
      <c r="F99" s="29"/>
    </row>
    <row r="100" spans="2:6" x14ac:dyDescent="0.25">
      <c r="B100" s="9"/>
      <c r="D100" s="15"/>
    </row>
    <row r="101" spans="2:6" x14ac:dyDescent="0.25">
      <c r="B101" s="9"/>
      <c r="D101" s="15"/>
    </row>
    <row r="102" spans="2:6" x14ac:dyDescent="0.25">
      <c r="B102" s="50"/>
      <c r="D102" s="15"/>
    </row>
    <row r="103" spans="2:6" x14ac:dyDescent="0.25">
      <c r="B103" s="44"/>
      <c r="C103" s="51"/>
      <c r="D103" s="15"/>
    </row>
    <row r="104" spans="2:6" x14ac:dyDescent="0.25">
      <c r="B104" s="44"/>
      <c r="C104" s="51"/>
      <c r="D104" s="15"/>
    </row>
    <row r="105" spans="2:6" x14ac:dyDescent="0.25">
      <c r="B105" s="44"/>
      <c r="C105" s="51"/>
      <c r="D105" s="15"/>
    </row>
    <row r="106" spans="2:6" x14ac:dyDescent="0.25">
      <c r="B106" s="44"/>
      <c r="C106" s="51"/>
      <c r="D106" s="15"/>
    </row>
    <row r="107" spans="2:6" x14ac:dyDescent="0.25">
      <c r="B107" s="52"/>
    </row>
  </sheetData>
  <mergeCells count="2">
    <mergeCell ref="B1:G1"/>
    <mergeCell ref="B52:C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C17" sqref="C17"/>
    </sheetView>
  </sheetViews>
  <sheetFormatPr defaultRowHeight="12.7" x14ac:dyDescent="0.25"/>
  <cols>
    <col min="1" max="1" width="3.296875" style="1" customWidth="1"/>
    <col min="2" max="2" width="28.296875" style="2" customWidth="1"/>
    <col min="3" max="3" width="29.3984375" style="2" customWidth="1"/>
    <col min="4" max="4" width="12.296875" style="4" customWidth="1"/>
    <col min="5" max="5" width="10.69921875" style="4" customWidth="1"/>
    <col min="6" max="6" width="11.59765625" style="4" customWidth="1"/>
    <col min="7" max="7" width="8.59765625" style="5" customWidth="1"/>
    <col min="8" max="8" width="8.296875" style="1" customWidth="1"/>
    <col min="9" max="256" width="9.09765625" style="2"/>
    <col min="257" max="257" width="3.296875" style="2" customWidth="1"/>
    <col min="258" max="258" width="28.296875" style="2" customWidth="1"/>
    <col min="259" max="259" width="29.3984375" style="2" customWidth="1"/>
    <col min="260" max="260" width="12.296875" style="2" customWidth="1"/>
    <col min="261" max="261" width="10.69921875" style="2" customWidth="1"/>
    <col min="262" max="262" width="11.59765625" style="2" customWidth="1"/>
    <col min="263" max="263" width="8.59765625" style="2" customWidth="1"/>
    <col min="264" max="264" width="8.296875" style="2" customWidth="1"/>
    <col min="265" max="512" width="9.09765625" style="2"/>
    <col min="513" max="513" width="3.296875" style="2" customWidth="1"/>
    <col min="514" max="514" width="28.296875" style="2" customWidth="1"/>
    <col min="515" max="515" width="29.3984375" style="2" customWidth="1"/>
    <col min="516" max="516" width="12.296875" style="2" customWidth="1"/>
    <col min="517" max="517" width="10.69921875" style="2" customWidth="1"/>
    <col min="518" max="518" width="11.59765625" style="2" customWidth="1"/>
    <col min="519" max="519" width="8.59765625" style="2" customWidth="1"/>
    <col min="520" max="520" width="8.296875" style="2" customWidth="1"/>
    <col min="521" max="768" width="9.09765625" style="2"/>
    <col min="769" max="769" width="3.296875" style="2" customWidth="1"/>
    <col min="770" max="770" width="28.296875" style="2" customWidth="1"/>
    <col min="771" max="771" width="29.3984375" style="2" customWidth="1"/>
    <col min="772" max="772" width="12.296875" style="2" customWidth="1"/>
    <col min="773" max="773" width="10.69921875" style="2" customWidth="1"/>
    <col min="774" max="774" width="11.59765625" style="2" customWidth="1"/>
    <col min="775" max="775" width="8.59765625" style="2" customWidth="1"/>
    <col min="776" max="776" width="8.296875" style="2" customWidth="1"/>
    <col min="777" max="1024" width="9.09765625" style="2"/>
    <col min="1025" max="1025" width="3.296875" style="2" customWidth="1"/>
    <col min="1026" max="1026" width="28.296875" style="2" customWidth="1"/>
    <col min="1027" max="1027" width="29.3984375" style="2" customWidth="1"/>
    <col min="1028" max="1028" width="12.296875" style="2" customWidth="1"/>
    <col min="1029" max="1029" width="10.69921875" style="2" customWidth="1"/>
    <col min="1030" max="1030" width="11.59765625" style="2" customWidth="1"/>
    <col min="1031" max="1031" width="8.59765625" style="2" customWidth="1"/>
    <col min="1032" max="1032" width="8.296875" style="2" customWidth="1"/>
    <col min="1033" max="1280" width="9.09765625" style="2"/>
    <col min="1281" max="1281" width="3.296875" style="2" customWidth="1"/>
    <col min="1282" max="1282" width="28.296875" style="2" customWidth="1"/>
    <col min="1283" max="1283" width="29.3984375" style="2" customWidth="1"/>
    <col min="1284" max="1284" width="12.296875" style="2" customWidth="1"/>
    <col min="1285" max="1285" width="10.69921875" style="2" customWidth="1"/>
    <col min="1286" max="1286" width="11.59765625" style="2" customWidth="1"/>
    <col min="1287" max="1287" width="8.59765625" style="2" customWidth="1"/>
    <col min="1288" max="1288" width="8.296875" style="2" customWidth="1"/>
    <col min="1289" max="1536" width="9.09765625" style="2"/>
    <col min="1537" max="1537" width="3.296875" style="2" customWidth="1"/>
    <col min="1538" max="1538" width="28.296875" style="2" customWidth="1"/>
    <col min="1539" max="1539" width="29.3984375" style="2" customWidth="1"/>
    <col min="1540" max="1540" width="12.296875" style="2" customWidth="1"/>
    <col min="1541" max="1541" width="10.69921875" style="2" customWidth="1"/>
    <col min="1542" max="1542" width="11.59765625" style="2" customWidth="1"/>
    <col min="1543" max="1543" width="8.59765625" style="2" customWidth="1"/>
    <col min="1544" max="1544" width="8.296875" style="2" customWidth="1"/>
    <col min="1545" max="1792" width="9.09765625" style="2"/>
    <col min="1793" max="1793" width="3.296875" style="2" customWidth="1"/>
    <col min="1794" max="1794" width="28.296875" style="2" customWidth="1"/>
    <col min="1795" max="1795" width="29.3984375" style="2" customWidth="1"/>
    <col min="1796" max="1796" width="12.296875" style="2" customWidth="1"/>
    <col min="1797" max="1797" width="10.69921875" style="2" customWidth="1"/>
    <col min="1798" max="1798" width="11.59765625" style="2" customWidth="1"/>
    <col min="1799" max="1799" width="8.59765625" style="2" customWidth="1"/>
    <col min="1800" max="1800" width="8.296875" style="2" customWidth="1"/>
    <col min="1801" max="2048" width="9.09765625" style="2"/>
    <col min="2049" max="2049" width="3.296875" style="2" customWidth="1"/>
    <col min="2050" max="2050" width="28.296875" style="2" customWidth="1"/>
    <col min="2051" max="2051" width="29.3984375" style="2" customWidth="1"/>
    <col min="2052" max="2052" width="12.296875" style="2" customWidth="1"/>
    <col min="2053" max="2053" width="10.69921875" style="2" customWidth="1"/>
    <col min="2054" max="2054" width="11.59765625" style="2" customWidth="1"/>
    <col min="2055" max="2055" width="8.59765625" style="2" customWidth="1"/>
    <col min="2056" max="2056" width="8.296875" style="2" customWidth="1"/>
    <col min="2057" max="2304" width="9.09765625" style="2"/>
    <col min="2305" max="2305" width="3.296875" style="2" customWidth="1"/>
    <col min="2306" max="2306" width="28.296875" style="2" customWidth="1"/>
    <col min="2307" max="2307" width="29.3984375" style="2" customWidth="1"/>
    <col min="2308" max="2308" width="12.296875" style="2" customWidth="1"/>
    <col min="2309" max="2309" width="10.69921875" style="2" customWidth="1"/>
    <col min="2310" max="2310" width="11.59765625" style="2" customWidth="1"/>
    <col min="2311" max="2311" width="8.59765625" style="2" customWidth="1"/>
    <col min="2312" max="2312" width="8.296875" style="2" customWidth="1"/>
    <col min="2313" max="2560" width="9.09765625" style="2"/>
    <col min="2561" max="2561" width="3.296875" style="2" customWidth="1"/>
    <col min="2562" max="2562" width="28.296875" style="2" customWidth="1"/>
    <col min="2563" max="2563" width="29.3984375" style="2" customWidth="1"/>
    <col min="2564" max="2564" width="12.296875" style="2" customWidth="1"/>
    <col min="2565" max="2565" width="10.69921875" style="2" customWidth="1"/>
    <col min="2566" max="2566" width="11.59765625" style="2" customWidth="1"/>
    <col min="2567" max="2567" width="8.59765625" style="2" customWidth="1"/>
    <col min="2568" max="2568" width="8.296875" style="2" customWidth="1"/>
    <col min="2569" max="2816" width="9.09765625" style="2"/>
    <col min="2817" max="2817" width="3.296875" style="2" customWidth="1"/>
    <col min="2818" max="2818" width="28.296875" style="2" customWidth="1"/>
    <col min="2819" max="2819" width="29.3984375" style="2" customWidth="1"/>
    <col min="2820" max="2820" width="12.296875" style="2" customWidth="1"/>
    <col min="2821" max="2821" width="10.69921875" style="2" customWidth="1"/>
    <col min="2822" max="2822" width="11.59765625" style="2" customWidth="1"/>
    <col min="2823" max="2823" width="8.59765625" style="2" customWidth="1"/>
    <col min="2824" max="2824" width="8.296875" style="2" customWidth="1"/>
    <col min="2825" max="3072" width="9.09765625" style="2"/>
    <col min="3073" max="3073" width="3.296875" style="2" customWidth="1"/>
    <col min="3074" max="3074" width="28.296875" style="2" customWidth="1"/>
    <col min="3075" max="3075" width="29.3984375" style="2" customWidth="1"/>
    <col min="3076" max="3076" width="12.296875" style="2" customWidth="1"/>
    <col min="3077" max="3077" width="10.69921875" style="2" customWidth="1"/>
    <col min="3078" max="3078" width="11.59765625" style="2" customWidth="1"/>
    <col min="3079" max="3079" width="8.59765625" style="2" customWidth="1"/>
    <col min="3080" max="3080" width="8.296875" style="2" customWidth="1"/>
    <col min="3081" max="3328" width="9.09765625" style="2"/>
    <col min="3329" max="3329" width="3.296875" style="2" customWidth="1"/>
    <col min="3330" max="3330" width="28.296875" style="2" customWidth="1"/>
    <col min="3331" max="3331" width="29.3984375" style="2" customWidth="1"/>
    <col min="3332" max="3332" width="12.296875" style="2" customWidth="1"/>
    <col min="3333" max="3333" width="10.69921875" style="2" customWidth="1"/>
    <col min="3334" max="3334" width="11.59765625" style="2" customWidth="1"/>
    <col min="3335" max="3335" width="8.59765625" style="2" customWidth="1"/>
    <col min="3336" max="3336" width="8.296875" style="2" customWidth="1"/>
    <col min="3337" max="3584" width="9.09765625" style="2"/>
    <col min="3585" max="3585" width="3.296875" style="2" customWidth="1"/>
    <col min="3586" max="3586" width="28.296875" style="2" customWidth="1"/>
    <col min="3587" max="3587" width="29.3984375" style="2" customWidth="1"/>
    <col min="3588" max="3588" width="12.296875" style="2" customWidth="1"/>
    <col min="3589" max="3589" width="10.69921875" style="2" customWidth="1"/>
    <col min="3590" max="3590" width="11.59765625" style="2" customWidth="1"/>
    <col min="3591" max="3591" width="8.59765625" style="2" customWidth="1"/>
    <col min="3592" max="3592" width="8.296875" style="2" customWidth="1"/>
    <col min="3593" max="3840" width="9.09765625" style="2"/>
    <col min="3841" max="3841" width="3.296875" style="2" customWidth="1"/>
    <col min="3842" max="3842" width="28.296875" style="2" customWidth="1"/>
    <col min="3843" max="3843" width="29.3984375" style="2" customWidth="1"/>
    <col min="3844" max="3844" width="12.296875" style="2" customWidth="1"/>
    <col min="3845" max="3845" width="10.69921875" style="2" customWidth="1"/>
    <col min="3846" max="3846" width="11.59765625" style="2" customWidth="1"/>
    <col min="3847" max="3847" width="8.59765625" style="2" customWidth="1"/>
    <col min="3848" max="3848" width="8.296875" style="2" customWidth="1"/>
    <col min="3849" max="4096" width="9.09765625" style="2"/>
    <col min="4097" max="4097" width="3.296875" style="2" customWidth="1"/>
    <col min="4098" max="4098" width="28.296875" style="2" customWidth="1"/>
    <col min="4099" max="4099" width="29.3984375" style="2" customWidth="1"/>
    <col min="4100" max="4100" width="12.296875" style="2" customWidth="1"/>
    <col min="4101" max="4101" width="10.69921875" style="2" customWidth="1"/>
    <col min="4102" max="4102" width="11.59765625" style="2" customWidth="1"/>
    <col min="4103" max="4103" width="8.59765625" style="2" customWidth="1"/>
    <col min="4104" max="4104" width="8.296875" style="2" customWidth="1"/>
    <col min="4105" max="4352" width="9.09765625" style="2"/>
    <col min="4353" max="4353" width="3.296875" style="2" customWidth="1"/>
    <col min="4354" max="4354" width="28.296875" style="2" customWidth="1"/>
    <col min="4355" max="4355" width="29.3984375" style="2" customWidth="1"/>
    <col min="4356" max="4356" width="12.296875" style="2" customWidth="1"/>
    <col min="4357" max="4357" width="10.69921875" style="2" customWidth="1"/>
    <col min="4358" max="4358" width="11.59765625" style="2" customWidth="1"/>
    <col min="4359" max="4359" width="8.59765625" style="2" customWidth="1"/>
    <col min="4360" max="4360" width="8.296875" style="2" customWidth="1"/>
    <col min="4361" max="4608" width="9.09765625" style="2"/>
    <col min="4609" max="4609" width="3.296875" style="2" customWidth="1"/>
    <col min="4610" max="4610" width="28.296875" style="2" customWidth="1"/>
    <col min="4611" max="4611" width="29.3984375" style="2" customWidth="1"/>
    <col min="4612" max="4612" width="12.296875" style="2" customWidth="1"/>
    <col min="4613" max="4613" width="10.69921875" style="2" customWidth="1"/>
    <col min="4614" max="4614" width="11.59765625" style="2" customWidth="1"/>
    <col min="4615" max="4615" width="8.59765625" style="2" customWidth="1"/>
    <col min="4616" max="4616" width="8.296875" style="2" customWidth="1"/>
    <col min="4617" max="4864" width="9.09765625" style="2"/>
    <col min="4865" max="4865" width="3.296875" style="2" customWidth="1"/>
    <col min="4866" max="4866" width="28.296875" style="2" customWidth="1"/>
    <col min="4867" max="4867" width="29.3984375" style="2" customWidth="1"/>
    <col min="4868" max="4868" width="12.296875" style="2" customWidth="1"/>
    <col min="4869" max="4869" width="10.69921875" style="2" customWidth="1"/>
    <col min="4870" max="4870" width="11.59765625" style="2" customWidth="1"/>
    <col min="4871" max="4871" width="8.59765625" style="2" customWidth="1"/>
    <col min="4872" max="4872" width="8.296875" style="2" customWidth="1"/>
    <col min="4873" max="5120" width="9.09765625" style="2"/>
    <col min="5121" max="5121" width="3.296875" style="2" customWidth="1"/>
    <col min="5122" max="5122" width="28.296875" style="2" customWidth="1"/>
    <col min="5123" max="5123" width="29.3984375" style="2" customWidth="1"/>
    <col min="5124" max="5124" width="12.296875" style="2" customWidth="1"/>
    <col min="5125" max="5125" width="10.69921875" style="2" customWidth="1"/>
    <col min="5126" max="5126" width="11.59765625" style="2" customWidth="1"/>
    <col min="5127" max="5127" width="8.59765625" style="2" customWidth="1"/>
    <col min="5128" max="5128" width="8.296875" style="2" customWidth="1"/>
    <col min="5129" max="5376" width="9.09765625" style="2"/>
    <col min="5377" max="5377" width="3.296875" style="2" customWidth="1"/>
    <col min="5378" max="5378" width="28.296875" style="2" customWidth="1"/>
    <col min="5379" max="5379" width="29.3984375" style="2" customWidth="1"/>
    <col min="5380" max="5380" width="12.296875" style="2" customWidth="1"/>
    <col min="5381" max="5381" width="10.69921875" style="2" customWidth="1"/>
    <col min="5382" max="5382" width="11.59765625" style="2" customWidth="1"/>
    <col min="5383" max="5383" width="8.59765625" style="2" customWidth="1"/>
    <col min="5384" max="5384" width="8.296875" style="2" customWidth="1"/>
    <col min="5385" max="5632" width="9.09765625" style="2"/>
    <col min="5633" max="5633" width="3.296875" style="2" customWidth="1"/>
    <col min="5634" max="5634" width="28.296875" style="2" customWidth="1"/>
    <col min="5635" max="5635" width="29.3984375" style="2" customWidth="1"/>
    <col min="5636" max="5636" width="12.296875" style="2" customWidth="1"/>
    <col min="5637" max="5637" width="10.69921875" style="2" customWidth="1"/>
    <col min="5638" max="5638" width="11.59765625" style="2" customWidth="1"/>
    <col min="5639" max="5639" width="8.59765625" style="2" customWidth="1"/>
    <col min="5640" max="5640" width="8.296875" style="2" customWidth="1"/>
    <col min="5641" max="5888" width="9.09765625" style="2"/>
    <col min="5889" max="5889" width="3.296875" style="2" customWidth="1"/>
    <col min="5890" max="5890" width="28.296875" style="2" customWidth="1"/>
    <col min="5891" max="5891" width="29.3984375" style="2" customWidth="1"/>
    <col min="5892" max="5892" width="12.296875" style="2" customWidth="1"/>
    <col min="5893" max="5893" width="10.69921875" style="2" customWidth="1"/>
    <col min="5894" max="5894" width="11.59765625" style="2" customWidth="1"/>
    <col min="5895" max="5895" width="8.59765625" style="2" customWidth="1"/>
    <col min="5896" max="5896" width="8.296875" style="2" customWidth="1"/>
    <col min="5897" max="6144" width="9.09765625" style="2"/>
    <col min="6145" max="6145" width="3.296875" style="2" customWidth="1"/>
    <col min="6146" max="6146" width="28.296875" style="2" customWidth="1"/>
    <col min="6147" max="6147" width="29.3984375" style="2" customWidth="1"/>
    <col min="6148" max="6148" width="12.296875" style="2" customWidth="1"/>
    <col min="6149" max="6149" width="10.69921875" style="2" customWidth="1"/>
    <col min="6150" max="6150" width="11.59765625" style="2" customWidth="1"/>
    <col min="6151" max="6151" width="8.59765625" style="2" customWidth="1"/>
    <col min="6152" max="6152" width="8.296875" style="2" customWidth="1"/>
    <col min="6153" max="6400" width="9.09765625" style="2"/>
    <col min="6401" max="6401" width="3.296875" style="2" customWidth="1"/>
    <col min="6402" max="6402" width="28.296875" style="2" customWidth="1"/>
    <col min="6403" max="6403" width="29.3984375" style="2" customWidth="1"/>
    <col min="6404" max="6404" width="12.296875" style="2" customWidth="1"/>
    <col min="6405" max="6405" width="10.69921875" style="2" customWidth="1"/>
    <col min="6406" max="6406" width="11.59765625" style="2" customWidth="1"/>
    <col min="6407" max="6407" width="8.59765625" style="2" customWidth="1"/>
    <col min="6408" max="6408" width="8.296875" style="2" customWidth="1"/>
    <col min="6409" max="6656" width="9.09765625" style="2"/>
    <col min="6657" max="6657" width="3.296875" style="2" customWidth="1"/>
    <col min="6658" max="6658" width="28.296875" style="2" customWidth="1"/>
    <col min="6659" max="6659" width="29.3984375" style="2" customWidth="1"/>
    <col min="6660" max="6660" width="12.296875" style="2" customWidth="1"/>
    <col min="6661" max="6661" width="10.69921875" style="2" customWidth="1"/>
    <col min="6662" max="6662" width="11.59765625" style="2" customWidth="1"/>
    <col min="6663" max="6663" width="8.59765625" style="2" customWidth="1"/>
    <col min="6664" max="6664" width="8.296875" style="2" customWidth="1"/>
    <col min="6665" max="6912" width="9.09765625" style="2"/>
    <col min="6913" max="6913" width="3.296875" style="2" customWidth="1"/>
    <col min="6914" max="6914" width="28.296875" style="2" customWidth="1"/>
    <col min="6915" max="6915" width="29.3984375" style="2" customWidth="1"/>
    <col min="6916" max="6916" width="12.296875" style="2" customWidth="1"/>
    <col min="6917" max="6917" width="10.69921875" style="2" customWidth="1"/>
    <col min="6918" max="6918" width="11.59765625" style="2" customWidth="1"/>
    <col min="6919" max="6919" width="8.59765625" style="2" customWidth="1"/>
    <col min="6920" max="6920" width="8.296875" style="2" customWidth="1"/>
    <col min="6921" max="7168" width="9.09765625" style="2"/>
    <col min="7169" max="7169" width="3.296875" style="2" customWidth="1"/>
    <col min="7170" max="7170" width="28.296875" style="2" customWidth="1"/>
    <col min="7171" max="7171" width="29.3984375" style="2" customWidth="1"/>
    <col min="7172" max="7172" width="12.296875" style="2" customWidth="1"/>
    <col min="7173" max="7173" width="10.69921875" style="2" customWidth="1"/>
    <col min="7174" max="7174" width="11.59765625" style="2" customWidth="1"/>
    <col min="7175" max="7175" width="8.59765625" style="2" customWidth="1"/>
    <col min="7176" max="7176" width="8.296875" style="2" customWidth="1"/>
    <col min="7177" max="7424" width="9.09765625" style="2"/>
    <col min="7425" max="7425" width="3.296875" style="2" customWidth="1"/>
    <col min="7426" max="7426" width="28.296875" style="2" customWidth="1"/>
    <col min="7427" max="7427" width="29.3984375" style="2" customWidth="1"/>
    <col min="7428" max="7428" width="12.296875" style="2" customWidth="1"/>
    <col min="7429" max="7429" width="10.69921875" style="2" customWidth="1"/>
    <col min="7430" max="7430" width="11.59765625" style="2" customWidth="1"/>
    <col min="7431" max="7431" width="8.59765625" style="2" customWidth="1"/>
    <col min="7432" max="7432" width="8.296875" style="2" customWidth="1"/>
    <col min="7433" max="7680" width="9.09765625" style="2"/>
    <col min="7681" max="7681" width="3.296875" style="2" customWidth="1"/>
    <col min="7682" max="7682" width="28.296875" style="2" customWidth="1"/>
    <col min="7683" max="7683" width="29.3984375" style="2" customWidth="1"/>
    <col min="7684" max="7684" width="12.296875" style="2" customWidth="1"/>
    <col min="7685" max="7685" width="10.69921875" style="2" customWidth="1"/>
    <col min="7686" max="7686" width="11.59765625" style="2" customWidth="1"/>
    <col min="7687" max="7687" width="8.59765625" style="2" customWidth="1"/>
    <col min="7688" max="7688" width="8.296875" style="2" customWidth="1"/>
    <col min="7689" max="7936" width="9.09765625" style="2"/>
    <col min="7937" max="7937" width="3.296875" style="2" customWidth="1"/>
    <col min="7938" max="7938" width="28.296875" style="2" customWidth="1"/>
    <col min="7939" max="7939" width="29.3984375" style="2" customWidth="1"/>
    <col min="7940" max="7940" width="12.296875" style="2" customWidth="1"/>
    <col min="7941" max="7941" width="10.69921875" style="2" customWidth="1"/>
    <col min="7942" max="7942" width="11.59765625" style="2" customWidth="1"/>
    <col min="7943" max="7943" width="8.59765625" style="2" customWidth="1"/>
    <col min="7944" max="7944" width="8.296875" style="2" customWidth="1"/>
    <col min="7945" max="8192" width="9.09765625" style="2"/>
    <col min="8193" max="8193" width="3.296875" style="2" customWidth="1"/>
    <col min="8194" max="8194" width="28.296875" style="2" customWidth="1"/>
    <col min="8195" max="8195" width="29.3984375" style="2" customWidth="1"/>
    <col min="8196" max="8196" width="12.296875" style="2" customWidth="1"/>
    <col min="8197" max="8197" width="10.69921875" style="2" customWidth="1"/>
    <col min="8198" max="8198" width="11.59765625" style="2" customWidth="1"/>
    <col min="8199" max="8199" width="8.59765625" style="2" customWidth="1"/>
    <col min="8200" max="8200" width="8.296875" style="2" customWidth="1"/>
    <col min="8201" max="8448" width="9.09765625" style="2"/>
    <col min="8449" max="8449" width="3.296875" style="2" customWidth="1"/>
    <col min="8450" max="8450" width="28.296875" style="2" customWidth="1"/>
    <col min="8451" max="8451" width="29.3984375" style="2" customWidth="1"/>
    <col min="8452" max="8452" width="12.296875" style="2" customWidth="1"/>
    <col min="8453" max="8453" width="10.69921875" style="2" customWidth="1"/>
    <col min="8454" max="8454" width="11.59765625" style="2" customWidth="1"/>
    <col min="8455" max="8455" width="8.59765625" style="2" customWidth="1"/>
    <col min="8456" max="8456" width="8.296875" style="2" customWidth="1"/>
    <col min="8457" max="8704" width="9.09765625" style="2"/>
    <col min="8705" max="8705" width="3.296875" style="2" customWidth="1"/>
    <col min="8706" max="8706" width="28.296875" style="2" customWidth="1"/>
    <col min="8707" max="8707" width="29.3984375" style="2" customWidth="1"/>
    <col min="8708" max="8708" width="12.296875" style="2" customWidth="1"/>
    <col min="8709" max="8709" width="10.69921875" style="2" customWidth="1"/>
    <col min="8710" max="8710" width="11.59765625" style="2" customWidth="1"/>
    <col min="8711" max="8711" width="8.59765625" style="2" customWidth="1"/>
    <col min="8712" max="8712" width="8.296875" style="2" customWidth="1"/>
    <col min="8713" max="8960" width="9.09765625" style="2"/>
    <col min="8961" max="8961" width="3.296875" style="2" customWidth="1"/>
    <col min="8962" max="8962" width="28.296875" style="2" customWidth="1"/>
    <col min="8963" max="8963" width="29.3984375" style="2" customWidth="1"/>
    <col min="8964" max="8964" width="12.296875" style="2" customWidth="1"/>
    <col min="8965" max="8965" width="10.69921875" style="2" customWidth="1"/>
    <col min="8966" max="8966" width="11.59765625" style="2" customWidth="1"/>
    <col min="8967" max="8967" width="8.59765625" style="2" customWidth="1"/>
    <col min="8968" max="8968" width="8.296875" style="2" customWidth="1"/>
    <col min="8969" max="9216" width="9.09765625" style="2"/>
    <col min="9217" max="9217" width="3.296875" style="2" customWidth="1"/>
    <col min="9218" max="9218" width="28.296875" style="2" customWidth="1"/>
    <col min="9219" max="9219" width="29.3984375" style="2" customWidth="1"/>
    <col min="9220" max="9220" width="12.296875" style="2" customWidth="1"/>
    <col min="9221" max="9221" width="10.69921875" style="2" customWidth="1"/>
    <col min="9222" max="9222" width="11.59765625" style="2" customWidth="1"/>
    <col min="9223" max="9223" width="8.59765625" style="2" customWidth="1"/>
    <col min="9224" max="9224" width="8.296875" style="2" customWidth="1"/>
    <col min="9225" max="9472" width="9.09765625" style="2"/>
    <col min="9473" max="9473" width="3.296875" style="2" customWidth="1"/>
    <col min="9474" max="9474" width="28.296875" style="2" customWidth="1"/>
    <col min="9475" max="9475" width="29.3984375" style="2" customWidth="1"/>
    <col min="9476" max="9476" width="12.296875" style="2" customWidth="1"/>
    <col min="9477" max="9477" width="10.69921875" style="2" customWidth="1"/>
    <col min="9478" max="9478" width="11.59765625" style="2" customWidth="1"/>
    <col min="9479" max="9479" width="8.59765625" style="2" customWidth="1"/>
    <col min="9480" max="9480" width="8.296875" style="2" customWidth="1"/>
    <col min="9481" max="9728" width="9.09765625" style="2"/>
    <col min="9729" max="9729" width="3.296875" style="2" customWidth="1"/>
    <col min="9730" max="9730" width="28.296875" style="2" customWidth="1"/>
    <col min="9731" max="9731" width="29.3984375" style="2" customWidth="1"/>
    <col min="9732" max="9732" width="12.296875" style="2" customWidth="1"/>
    <col min="9733" max="9733" width="10.69921875" style="2" customWidth="1"/>
    <col min="9734" max="9734" width="11.59765625" style="2" customWidth="1"/>
    <col min="9735" max="9735" width="8.59765625" style="2" customWidth="1"/>
    <col min="9736" max="9736" width="8.296875" style="2" customWidth="1"/>
    <col min="9737" max="9984" width="9.09765625" style="2"/>
    <col min="9985" max="9985" width="3.296875" style="2" customWidth="1"/>
    <col min="9986" max="9986" width="28.296875" style="2" customWidth="1"/>
    <col min="9987" max="9987" width="29.3984375" style="2" customWidth="1"/>
    <col min="9988" max="9988" width="12.296875" style="2" customWidth="1"/>
    <col min="9989" max="9989" width="10.69921875" style="2" customWidth="1"/>
    <col min="9990" max="9990" width="11.59765625" style="2" customWidth="1"/>
    <col min="9991" max="9991" width="8.59765625" style="2" customWidth="1"/>
    <col min="9992" max="9992" width="8.296875" style="2" customWidth="1"/>
    <col min="9993" max="10240" width="9.09765625" style="2"/>
    <col min="10241" max="10241" width="3.296875" style="2" customWidth="1"/>
    <col min="10242" max="10242" width="28.296875" style="2" customWidth="1"/>
    <col min="10243" max="10243" width="29.3984375" style="2" customWidth="1"/>
    <col min="10244" max="10244" width="12.296875" style="2" customWidth="1"/>
    <col min="10245" max="10245" width="10.69921875" style="2" customWidth="1"/>
    <col min="10246" max="10246" width="11.59765625" style="2" customWidth="1"/>
    <col min="10247" max="10247" width="8.59765625" style="2" customWidth="1"/>
    <col min="10248" max="10248" width="8.296875" style="2" customWidth="1"/>
    <col min="10249" max="10496" width="9.09765625" style="2"/>
    <col min="10497" max="10497" width="3.296875" style="2" customWidth="1"/>
    <col min="10498" max="10498" width="28.296875" style="2" customWidth="1"/>
    <col min="10499" max="10499" width="29.3984375" style="2" customWidth="1"/>
    <col min="10500" max="10500" width="12.296875" style="2" customWidth="1"/>
    <col min="10501" max="10501" width="10.69921875" style="2" customWidth="1"/>
    <col min="10502" max="10502" width="11.59765625" style="2" customWidth="1"/>
    <col min="10503" max="10503" width="8.59765625" style="2" customWidth="1"/>
    <col min="10504" max="10504" width="8.296875" style="2" customWidth="1"/>
    <col min="10505" max="10752" width="9.09765625" style="2"/>
    <col min="10753" max="10753" width="3.296875" style="2" customWidth="1"/>
    <col min="10754" max="10754" width="28.296875" style="2" customWidth="1"/>
    <col min="10755" max="10755" width="29.3984375" style="2" customWidth="1"/>
    <col min="10756" max="10756" width="12.296875" style="2" customWidth="1"/>
    <col min="10757" max="10757" width="10.69921875" style="2" customWidth="1"/>
    <col min="10758" max="10758" width="11.59765625" style="2" customWidth="1"/>
    <col min="10759" max="10759" width="8.59765625" style="2" customWidth="1"/>
    <col min="10760" max="10760" width="8.296875" style="2" customWidth="1"/>
    <col min="10761" max="11008" width="9.09765625" style="2"/>
    <col min="11009" max="11009" width="3.296875" style="2" customWidth="1"/>
    <col min="11010" max="11010" width="28.296875" style="2" customWidth="1"/>
    <col min="11011" max="11011" width="29.3984375" style="2" customWidth="1"/>
    <col min="11012" max="11012" width="12.296875" style="2" customWidth="1"/>
    <col min="11013" max="11013" width="10.69921875" style="2" customWidth="1"/>
    <col min="11014" max="11014" width="11.59765625" style="2" customWidth="1"/>
    <col min="11015" max="11015" width="8.59765625" style="2" customWidth="1"/>
    <col min="11016" max="11016" width="8.296875" style="2" customWidth="1"/>
    <col min="11017" max="11264" width="9.09765625" style="2"/>
    <col min="11265" max="11265" width="3.296875" style="2" customWidth="1"/>
    <col min="11266" max="11266" width="28.296875" style="2" customWidth="1"/>
    <col min="11267" max="11267" width="29.3984375" style="2" customWidth="1"/>
    <col min="11268" max="11268" width="12.296875" style="2" customWidth="1"/>
    <col min="11269" max="11269" width="10.69921875" style="2" customWidth="1"/>
    <col min="11270" max="11270" width="11.59765625" style="2" customWidth="1"/>
    <col min="11271" max="11271" width="8.59765625" style="2" customWidth="1"/>
    <col min="11272" max="11272" width="8.296875" style="2" customWidth="1"/>
    <col min="11273" max="11520" width="9.09765625" style="2"/>
    <col min="11521" max="11521" width="3.296875" style="2" customWidth="1"/>
    <col min="11522" max="11522" width="28.296875" style="2" customWidth="1"/>
    <col min="11523" max="11523" width="29.3984375" style="2" customWidth="1"/>
    <col min="11524" max="11524" width="12.296875" style="2" customWidth="1"/>
    <col min="11525" max="11525" width="10.69921875" style="2" customWidth="1"/>
    <col min="11526" max="11526" width="11.59765625" style="2" customWidth="1"/>
    <col min="11527" max="11527" width="8.59765625" style="2" customWidth="1"/>
    <col min="11528" max="11528" width="8.296875" style="2" customWidth="1"/>
    <col min="11529" max="11776" width="9.09765625" style="2"/>
    <col min="11777" max="11777" width="3.296875" style="2" customWidth="1"/>
    <col min="11778" max="11778" width="28.296875" style="2" customWidth="1"/>
    <col min="11779" max="11779" width="29.3984375" style="2" customWidth="1"/>
    <col min="11780" max="11780" width="12.296875" style="2" customWidth="1"/>
    <col min="11781" max="11781" width="10.69921875" style="2" customWidth="1"/>
    <col min="11782" max="11782" width="11.59765625" style="2" customWidth="1"/>
    <col min="11783" max="11783" width="8.59765625" style="2" customWidth="1"/>
    <col min="11784" max="11784" width="8.296875" style="2" customWidth="1"/>
    <col min="11785" max="12032" width="9.09765625" style="2"/>
    <col min="12033" max="12033" width="3.296875" style="2" customWidth="1"/>
    <col min="12034" max="12034" width="28.296875" style="2" customWidth="1"/>
    <col min="12035" max="12035" width="29.3984375" style="2" customWidth="1"/>
    <col min="12036" max="12036" width="12.296875" style="2" customWidth="1"/>
    <col min="12037" max="12037" width="10.69921875" style="2" customWidth="1"/>
    <col min="12038" max="12038" width="11.59765625" style="2" customWidth="1"/>
    <col min="12039" max="12039" width="8.59765625" style="2" customWidth="1"/>
    <col min="12040" max="12040" width="8.296875" style="2" customWidth="1"/>
    <col min="12041" max="12288" width="9.09765625" style="2"/>
    <col min="12289" max="12289" width="3.296875" style="2" customWidth="1"/>
    <col min="12290" max="12290" width="28.296875" style="2" customWidth="1"/>
    <col min="12291" max="12291" width="29.3984375" style="2" customWidth="1"/>
    <col min="12292" max="12292" width="12.296875" style="2" customWidth="1"/>
    <col min="12293" max="12293" width="10.69921875" style="2" customWidth="1"/>
    <col min="12294" max="12294" width="11.59765625" style="2" customWidth="1"/>
    <col min="12295" max="12295" width="8.59765625" style="2" customWidth="1"/>
    <col min="12296" max="12296" width="8.296875" style="2" customWidth="1"/>
    <col min="12297" max="12544" width="9.09765625" style="2"/>
    <col min="12545" max="12545" width="3.296875" style="2" customWidth="1"/>
    <col min="12546" max="12546" width="28.296875" style="2" customWidth="1"/>
    <col min="12547" max="12547" width="29.3984375" style="2" customWidth="1"/>
    <col min="12548" max="12548" width="12.296875" style="2" customWidth="1"/>
    <col min="12549" max="12549" width="10.69921875" style="2" customWidth="1"/>
    <col min="12550" max="12550" width="11.59765625" style="2" customWidth="1"/>
    <col min="12551" max="12551" width="8.59765625" style="2" customWidth="1"/>
    <col min="12552" max="12552" width="8.296875" style="2" customWidth="1"/>
    <col min="12553" max="12800" width="9.09765625" style="2"/>
    <col min="12801" max="12801" width="3.296875" style="2" customWidth="1"/>
    <col min="12802" max="12802" width="28.296875" style="2" customWidth="1"/>
    <col min="12803" max="12803" width="29.3984375" style="2" customWidth="1"/>
    <col min="12804" max="12804" width="12.296875" style="2" customWidth="1"/>
    <col min="12805" max="12805" width="10.69921875" style="2" customWidth="1"/>
    <col min="12806" max="12806" width="11.59765625" style="2" customWidth="1"/>
    <col min="12807" max="12807" width="8.59765625" style="2" customWidth="1"/>
    <col min="12808" max="12808" width="8.296875" style="2" customWidth="1"/>
    <col min="12809" max="13056" width="9.09765625" style="2"/>
    <col min="13057" max="13057" width="3.296875" style="2" customWidth="1"/>
    <col min="13058" max="13058" width="28.296875" style="2" customWidth="1"/>
    <col min="13059" max="13059" width="29.3984375" style="2" customWidth="1"/>
    <col min="13060" max="13060" width="12.296875" style="2" customWidth="1"/>
    <col min="13061" max="13061" width="10.69921875" style="2" customWidth="1"/>
    <col min="13062" max="13062" width="11.59765625" style="2" customWidth="1"/>
    <col min="13063" max="13063" width="8.59765625" style="2" customWidth="1"/>
    <col min="13064" max="13064" width="8.296875" style="2" customWidth="1"/>
    <col min="13065" max="13312" width="9.09765625" style="2"/>
    <col min="13313" max="13313" width="3.296875" style="2" customWidth="1"/>
    <col min="13314" max="13314" width="28.296875" style="2" customWidth="1"/>
    <col min="13315" max="13315" width="29.3984375" style="2" customWidth="1"/>
    <col min="13316" max="13316" width="12.296875" style="2" customWidth="1"/>
    <col min="13317" max="13317" width="10.69921875" style="2" customWidth="1"/>
    <col min="13318" max="13318" width="11.59765625" style="2" customWidth="1"/>
    <col min="13319" max="13319" width="8.59765625" style="2" customWidth="1"/>
    <col min="13320" max="13320" width="8.296875" style="2" customWidth="1"/>
    <col min="13321" max="13568" width="9.09765625" style="2"/>
    <col min="13569" max="13569" width="3.296875" style="2" customWidth="1"/>
    <col min="13570" max="13570" width="28.296875" style="2" customWidth="1"/>
    <col min="13571" max="13571" width="29.3984375" style="2" customWidth="1"/>
    <col min="13572" max="13572" width="12.296875" style="2" customWidth="1"/>
    <col min="13573" max="13573" width="10.69921875" style="2" customWidth="1"/>
    <col min="13574" max="13574" width="11.59765625" style="2" customWidth="1"/>
    <col min="13575" max="13575" width="8.59765625" style="2" customWidth="1"/>
    <col min="13576" max="13576" width="8.296875" style="2" customWidth="1"/>
    <col min="13577" max="13824" width="9.09765625" style="2"/>
    <col min="13825" max="13825" width="3.296875" style="2" customWidth="1"/>
    <col min="13826" max="13826" width="28.296875" style="2" customWidth="1"/>
    <col min="13827" max="13827" width="29.3984375" style="2" customWidth="1"/>
    <col min="13828" max="13828" width="12.296875" style="2" customWidth="1"/>
    <col min="13829" max="13829" width="10.69921875" style="2" customWidth="1"/>
    <col min="13830" max="13830" width="11.59765625" style="2" customWidth="1"/>
    <col min="13831" max="13831" width="8.59765625" style="2" customWidth="1"/>
    <col min="13832" max="13832" width="8.296875" style="2" customWidth="1"/>
    <col min="13833" max="14080" width="9.09765625" style="2"/>
    <col min="14081" max="14081" width="3.296875" style="2" customWidth="1"/>
    <col min="14082" max="14082" width="28.296875" style="2" customWidth="1"/>
    <col min="14083" max="14083" width="29.3984375" style="2" customWidth="1"/>
    <col min="14084" max="14084" width="12.296875" style="2" customWidth="1"/>
    <col min="14085" max="14085" width="10.69921875" style="2" customWidth="1"/>
    <col min="14086" max="14086" width="11.59765625" style="2" customWidth="1"/>
    <col min="14087" max="14087" width="8.59765625" style="2" customWidth="1"/>
    <col min="14088" max="14088" width="8.296875" style="2" customWidth="1"/>
    <col min="14089" max="14336" width="9.09765625" style="2"/>
    <col min="14337" max="14337" width="3.296875" style="2" customWidth="1"/>
    <col min="14338" max="14338" width="28.296875" style="2" customWidth="1"/>
    <col min="14339" max="14339" width="29.3984375" style="2" customWidth="1"/>
    <col min="14340" max="14340" width="12.296875" style="2" customWidth="1"/>
    <col min="14341" max="14341" width="10.69921875" style="2" customWidth="1"/>
    <col min="14342" max="14342" width="11.59765625" style="2" customWidth="1"/>
    <col min="14343" max="14343" width="8.59765625" style="2" customWidth="1"/>
    <col min="14344" max="14344" width="8.296875" style="2" customWidth="1"/>
    <col min="14345" max="14592" width="9.09765625" style="2"/>
    <col min="14593" max="14593" width="3.296875" style="2" customWidth="1"/>
    <col min="14594" max="14594" width="28.296875" style="2" customWidth="1"/>
    <col min="14595" max="14595" width="29.3984375" style="2" customWidth="1"/>
    <col min="14596" max="14596" width="12.296875" style="2" customWidth="1"/>
    <col min="14597" max="14597" width="10.69921875" style="2" customWidth="1"/>
    <col min="14598" max="14598" width="11.59765625" style="2" customWidth="1"/>
    <col min="14599" max="14599" width="8.59765625" style="2" customWidth="1"/>
    <col min="14600" max="14600" width="8.296875" style="2" customWidth="1"/>
    <col min="14601" max="14848" width="9.09765625" style="2"/>
    <col min="14849" max="14849" width="3.296875" style="2" customWidth="1"/>
    <col min="14850" max="14850" width="28.296875" style="2" customWidth="1"/>
    <col min="14851" max="14851" width="29.3984375" style="2" customWidth="1"/>
    <col min="14852" max="14852" width="12.296875" style="2" customWidth="1"/>
    <col min="14853" max="14853" width="10.69921875" style="2" customWidth="1"/>
    <col min="14854" max="14854" width="11.59765625" style="2" customWidth="1"/>
    <col min="14855" max="14855" width="8.59765625" style="2" customWidth="1"/>
    <col min="14856" max="14856" width="8.296875" style="2" customWidth="1"/>
    <col min="14857" max="15104" width="9.09765625" style="2"/>
    <col min="15105" max="15105" width="3.296875" style="2" customWidth="1"/>
    <col min="15106" max="15106" width="28.296875" style="2" customWidth="1"/>
    <col min="15107" max="15107" width="29.3984375" style="2" customWidth="1"/>
    <col min="15108" max="15108" width="12.296875" style="2" customWidth="1"/>
    <col min="15109" max="15109" width="10.69921875" style="2" customWidth="1"/>
    <col min="15110" max="15110" width="11.59765625" style="2" customWidth="1"/>
    <col min="15111" max="15111" width="8.59765625" style="2" customWidth="1"/>
    <col min="15112" max="15112" width="8.296875" style="2" customWidth="1"/>
    <col min="15113" max="15360" width="9.09765625" style="2"/>
    <col min="15361" max="15361" width="3.296875" style="2" customWidth="1"/>
    <col min="15362" max="15362" width="28.296875" style="2" customWidth="1"/>
    <col min="15363" max="15363" width="29.3984375" style="2" customWidth="1"/>
    <col min="15364" max="15364" width="12.296875" style="2" customWidth="1"/>
    <col min="15365" max="15365" width="10.69921875" style="2" customWidth="1"/>
    <col min="15366" max="15366" width="11.59765625" style="2" customWidth="1"/>
    <col min="15367" max="15367" width="8.59765625" style="2" customWidth="1"/>
    <col min="15368" max="15368" width="8.296875" style="2" customWidth="1"/>
    <col min="15369" max="15616" width="9.09765625" style="2"/>
    <col min="15617" max="15617" width="3.296875" style="2" customWidth="1"/>
    <col min="15618" max="15618" width="28.296875" style="2" customWidth="1"/>
    <col min="15619" max="15619" width="29.3984375" style="2" customWidth="1"/>
    <col min="15620" max="15620" width="12.296875" style="2" customWidth="1"/>
    <col min="15621" max="15621" width="10.69921875" style="2" customWidth="1"/>
    <col min="15622" max="15622" width="11.59765625" style="2" customWidth="1"/>
    <col min="15623" max="15623" width="8.59765625" style="2" customWidth="1"/>
    <col min="15624" max="15624" width="8.296875" style="2" customWidth="1"/>
    <col min="15625" max="15872" width="9.09765625" style="2"/>
    <col min="15873" max="15873" width="3.296875" style="2" customWidth="1"/>
    <col min="15874" max="15874" width="28.296875" style="2" customWidth="1"/>
    <col min="15875" max="15875" width="29.3984375" style="2" customWidth="1"/>
    <col min="15876" max="15876" width="12.296875" style="2" customWidth="1"/>
    <col min="15877" max="15877" width="10.69921875" style="2" customWidth="1"/>
    <col min="15878" max="15878" width="11.59765625" style="2" customWidth="1"/>
    <col min="15879" max="15879" width="8.59765625" style="2" customWidth="1"/>
    <col min="15880" max="15880" width="8.296875" style="2" customWidth="1"/>
    <col min="15881" max="16128" width="9.09765625" style="2"/>
    <col min="16129" max="16129" width="3.296875" style="2" customWidth="1"/>
    <col min="16130" max="16130" width="28.296875" style="2" customWidth="1"/>
    <col min="16131" max="16131" width="29.3984375" style="2" customWidth="1"/>
    <col min="16132" max="16132" width="12.296875" style="2" customWidth="1"/>
    <col min="16133" max="16133" width="10.69921875" style="2" customWidth="1"/>
    <col min="16134" max="16134" width="11.59765625" style="2" customWidth="1"/>
    <col min="16135" max="16135" width="8.59765625" style="2" customWidth="1"/>
    <col min="16136" max="16136" width="8.296875" style="2" customWidth="1"/>
    <col min="16137" max="16384" width="9.09765625" style="2"/>
  </cols>
  <sheetData>
    <row r="1" spans="2:9" ht="18.600000000000001" customHeight="1" x14ac:dyDescent="0.25">
      <c r="B1" s="173" t="s">
        <v>0</v>
      </c>
      <c r="C1" s="173"/>
      <c r="D1" s="173"/>
      <c r="E1" s="173"/>
      <c r="F1" s="173"/>
      <c r="G1" s="173"/>
    </row>
    <row r="2" spans="2:9" ht="15.7" customHeight="1" x14ac:dyDescent="0.25">
      <c r="C2" s="3">
        <v>42948</v>
      </c>
    </row>
    <row r="3" spans="2:9" ht="15.7" customHeight="1" x14ac:dyDescent="0.25">
      <c r="C3" s="3"/>
    </row>
    <row r="4" spans="2:9" ht="15" customHeight="1" x14ac:dyDescent="0.25">
      <c r="B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9" ht="11.95" customHeight="1" x14ac:dyDescent="0.25">
      <c r="B5" s="9" t="s">
        <v>6</v>
      </c>
      <c r="C5" s="2" t="s">
        <v>7</v>
      </c>
      <c r="D5" s="10">
        <v>583</v>
      </c>
      <c r="E5" s="10"/>
      <c r="F5" s="10">
        <v>583</v>
      </c>
      <c r="G5" s="5" t="s">
        <v>8</v>
      </c>
    </row>
    <row r="6" spans="2:9" ht="11.95" customHeight="1" x14ac:dyDescent="0.25">
      <c r="B6" s="9" t="s">
        <v>13</v>
      </c>
      <c r="C6" s="2" t="s">
        <v>252</v>
      </c>
      <c r="D6" s="12">
        <v>38.83</v>
      </c>
      <c r="E6" s="12">
        <v>7.76</v>
      </c>
      <c r="F6" s="12">
        <v>46.59</v>
      </c>
      <c r="G6" s="5" t="s">
        <v>8</v>
      </c>
      <c r="H6" s="11"/>
    </row>
    <row r="7" spans="2:9" ht="11.95" customHeight="1" x14ac:dyDescent="0.25">
      <c r="B7" s="9" t="s">
        <v>13</v>
      </c>
      <c r="C7" s="2" t="s">
        <v>252</v>
      </c>
      <c r="D7" s="12">
        <v>14.5</v>
      </c>
      <c r="E7" s="12">
        <v>2.9</v>
      </c>
      <c r="F7" s="12">
        <v>17.399999999999999</v>
      </c>
      <c r="G7" s="5" t="s">
        <v>8</v>
      </c>
      <c r="H7" s="11"/>
    </row>
    <row r="8" spans="2:9" ht="11.95" customHeight="1" x14ac:dyDescent="0.25">
      <c r="B8" s="9" t="s">
        <v>23</v>
      </c>
      <c r="C8" s="2" t="s">
        <v>77</v>
      </c>
      <c r="D8" s="12">
        <v>8.1300000000000008</v>
      </c>
      <c r="E8" s="12">
        <v>1.64</v>
      </c>
      <c r="F8" s="12">
        <v>9.77</v>
      </c>
      <c r="G8" s="5">
        <v>108657</v>
      </c>
      <c r="H8" s="11"/>
    </row>
    <row r="9" spans="2:9" ht="11.95" customHeight="1" x14ac:dyDescent="0.25">
      <c r="B9" s="9" t="s">
        <v>125</v>
      </c>
      <c r="C9" s="2" t="s">
        <v>253</v>
      </c>
      <c r="D9" s="12">
        <v>245.27</v>
      </c>
      <c r="E9" s="12">
        <v>49.05</v>
      </c>
      <c r="F9" s="12">
        <v>294.32</v>
      </c>
      <c r="G9" s="5">
        <v>108658</v>
      </c>
      <c r="H9" s="11"/>
    </row>
    <row r="10" spans="2:9" ht="11.95" customHeight="1" x14ac:dyDescent="0.25">
      <c r="B10" s="9" t="s">
        <v>17</v>
      </c>
      <c r="C10" s="2" t="s">
        <v>254</v>
      </c>
      <c r="D10" s="12">
        <v>15</v>
      </c>
      <c r="E10" s="12">
        <v>3</v>
      </c>
      <c r="F10" s="12">
        <v>18</v>
      </c>
      <c r="G10" s="5" t="s">
        <v>8</v>
      </c>
      <c r="H10" s="11"/>
    </row>
    <row r="11" spans="2:9" ht="12.85" customHeight="1" x14ac:dyDescent="0.25">
      <c r="D11" s="13">
        <f>SUM(D5:D10)</f>
        <v>904.73</v>
      </c>
      <c r="E11" s="13">
        <f>SUM(E5:E10)</f>
        <v>64.349999999999994</v>
      </c>
      <c r="F11" s="13">
        <f>SUM(F5:F10)</f>
        <v>969.07999999999993</v>
      </c>
      <c r="I11" s="2" t="s">
        <v>21</v>
      </c>
    </row>
    <row r="12" spans="2:9" x14ac:dyDescent="0.25">
      <c r="B12" s="6" t="s">
        <v>22</v>
      </c>
      <c r="D12" s="14"/>
      <c r="E12" s="14"/>
      <c r="F12" s="14"/>
    </row>
    <row r="13" spans="2:9" x14ac:dyDescent="0.25">
      <c r="B13" s="9" t="s">
        <v>23</v>
      </c>
      <c r="C13" s="2" t="s">
        <v>255</v>
      </c>
      <c r="D13" s="14">
        <v>73.11</v>
      </c>
      <c r="E13" s="14">
        <v>14.62</v>
      </c>
      <c r="F13" s="14">
        <v>87.73</v>
      </c>
      <c r="G13" s="5">
        <v>108657</v>
      </c>
      <c r="H13" s="11"/>
    </row>
    <row r="14" spans="2:9" x14ac:dyDescent="0.25">
      <c r="B14" s="9" t="s">
        <v>29</v>
      </c>
      <c r="C14" s="2" t="s">
        <v>30</v>
      </c>
      <c r="D14" s="15">
        <v>8.31</v>
      </c>
      <c r="E14" s="15"/>
      <c r="F14" s="15">
        <v>8.31</v>
      </c>
      <c r="G14" s="5" t="s">
        <v>8</v>
      </c>
    </row>
    <row r="15" spans="2:9" x14ac:dyDescent="0.25">
      <c r="B15" s="9" t="s">
        <v>116</v>
      </c>
      <c r="C15" s="2" t="s">
        <v>117</v>
      </c>
      <c r="D15" s="15">
        <v>56</v>
      </c>
      <c r="E15" s="15"/>
      <c r="F15" s="15">
        <v>56</v>
      </c>
      <c r="G15" s="5" t="s">
        <v>118</v>
      </c>
    </row>
    <row r="16" spans="2:9" x14ac:dyDescent="0.25">
      <c r="B16" s="9" t="s">
        <v>31</v>
      </c>
      <c r="C16" s="2" t="s">
        <v>32</v>
      </c>
      <c r="D16" s="15">
        <v>38.57</v>
      </c>
      <c r="E16" s="15">
        <v>7.72</v>
      </c>
      <c r="F16" s="15">
        <v>46.29</v>
      </c>
      <c r="G16" s="5">
        <v>108659</v>
      </c>
      <c r="H16" s="11"/>
    </row>
    <row r="17" spans="2:12" x14ac:dyDescent="0.25">
      <c r="B17" s="2" t="s">
        <v>33</v>
      </c>
      <c r="C17" s="2" t="s">
        <v>34</v>
      </c>
      <c r="D17" s="16">
        <v>66.63</v>
      </c>
      <c r="E17" s="16">
        <v>13.33</v>
      </c>
      <c r="F17" s="16">
        <v>79.959999999999994</v>
      </c>
      <c r="G17" s="17" t="s">
        <v>8</v>
      </c>
    </row>
    <row r="18" spans="2:12" x14ac:dyDescent="0.25">
      <c r="B18" s="2" t="s">
        <v>17</v>
      </c>
      <c r="C18" s="2" t="s">
        <v>256</v>
      </c>
      <c r="D18" s="15">
        <v>75.88</v>
      </c>
      <c r="E18" s="15">
        <v>15.18</v>
      </c>
      <c r="F18" s="15">
        <v>91.06</v>
      </c>
      <c r="G18" s="17" t="s">
        <v>8</v>
      </c>
      <c r="H18" s="11"/>
    </row>
    <row r="19" spans="2:12" x14ac:dyDescent="0.25">
      <c r="B19" s="9" t="s">
        <v>128</v>
      </c>
      <c r="C19" s="2" t="s">
        <v>129</v>
      </c>
      <c r="D19" s="15">
        <v>228.8</v>
      </c>
      <c r="E19" s="15">
        <v>45.76</v>
      </c>
      <c r="F19" s="15">
        <v>274.56</v>
      </c>
      <c r="G19" s="17" t="s">
        <v>8</v>
      </c>
      <c r="J19" s="16"/>
      <c r="K19" s="16"/>
      <c r="L19" s="16"/>
    </row>
    <row r="20" spans="2:12" x14ac:dyDescent="0.25">
      <c r="B20" s="9" t="s">
        <v>126</v>
      </c>
      <c r="C20" s="2" t="s">
        <v>37</v>
      </c>
      <c r="D20" s="15">
        <v>98.95</v>
      </c>
      <c r="E20" s="15">
        <v>19.79</v>
      </c>
      <c r="F20" s="15">
        <v>118.74</v>
      </c>
      <c r="G20" s="17">
        <v>108660</v>
      </c>
      <c r="J20" s="16"/>
      <c r="K20" s="16"/>
      <c r="L20" s="16"/>
    </row>
    <row r="21" spans="2:12" x14ac:dyDescent="0.25">
      <c r="B21" s="9" t="s">
        <v>126</v>
      </c>
      <c r="C21" s="2" t="s">
        <v>37</v>
      </c>
      <c r="D21" s="15">
        <v>23.37</v>
      </c>
      <c r="E21" s="15">
        <v>4.67</v>
      </c>
      <c r="F21" s="15">
        <v>28.04</v>
      </c>
      <c r="G21" s="17">
        <v>108660</v>
      </c>
      <c r="J21" s="16"/>
      <c r="K21" s="16"/>
      <c r="L21" s="16"/>
    </row>
    <row r="22" spans="2:12" x14ac:dyDescent="0.25">
      <c r="B22" s="9" t="s">
        <v>257</v>
      </c>
      <c r="C22" s="2" t="s">
        <v>258</v>
      </c>
      <c r="D22" s="15">
        <v>257.5</v>
      </c>
      <c r="E22" s="15">
        <v>51.5</v>
      </c>
      <c r="F22" s="15">
        <v>309</v>
      </c>
      <c r="G22" s="17">
        <v>108661</v>
      </c>
      <c r="J22" s="16"/>
      <c r="K22" s="16"/>
      <c r="L22" s="16"/>
    </row>
    <row r="23" spans="2:12" x14ac:dyDescent="0.25">
      <c r="D23" s="13">
        <f>SUM(D13:D22)</f>
        <v>927.12</v>
      </c>
      <c r="E23" s="13">
        <f>SUM(E13:E22)</f>
        <v>172.57</v>
      </c>
      <c r="F23" s="13">
        <f>SUM(F13:F22)</f>
        <v>1099.69</v>
      </c>
    </row>
    <row r="24" spans="2:12" x14ac:dyDescent="0.25">
      <c r="B24" s="6" t="s">
        <v>44</v>
      </c>
      <c r="D24" s="14"/>
      <c r="E24" s="14"/>
      <c r="F24" s="14"/>
    </row>
    <row r="25" spans="2:12" x14ac:dyDescent="0.25">
      <c r="B25" s="9" t="s">
        <v>6</v>
      </c>
      <c r="C25" s="2" t="s">
        <v>7</v>
      </c>
      <c r="D25" s="14">
        <v>443</v>
      </c>
      <c r="E25" s="14"/>
      <c r="F25" s="14">
        <v>443</v>
      </c>
      <c r="G25" s="5" t="s">
        <v>8</v>
      </c>
    </row>
    <row r="26" spans="2:12" x14ac:dyDescent="0.25">
      <c r="B26" s="9" t="s">
        <v>13</v>
      </c>
      <c r="C26" s="2" t="s">
        <v>252</v>
      </c>
      <c r="D26" s="15">
        <v>65.010000000000005</v>
      </c>
      <c r="E26" s="15">
        <v>13</v>
      </c>
      <c r="F26" s="15">
        <v>78.010000000000005</v>
      </c>
      <c r="G26" s="5" t="s">
        <v>8</v>
      </c>
      <c r="H26" s="11"/>
    </row>
    <row r="27" spans="2:12" x14ac:dyDescent="0.25">
      <c r="B27" s="9" t="s">
        <v>130</v>
      </c>
      <c r="C27" s="2" t="s">
        <v>131</v>
      </c>
      <c r="D27" s="15">
        <v>36.14</v>
      </c>
      <c r="E27" s="15"/>
      <c r="F27" s="15">
        <v>36.14</v>
      </c>
      <c r="G27" s="5">
        <v>108662</v>
      </c>
      <c r="H27" s="11"/>
    </row>
    <row r="28" spans="2:12" x14ac:dyDescent="0.25">
      <c r="B28" s="9" t="s">
        <v>23</v>
      </c>
      <c r="C28" s="2" t="s">
        <v>230</v>
      </c>
      <c r="D28" s="15">
        <v>14.77</v>
      </c>
      <c r="E28" s="15">
        <v>2.95</v>
      </c>
      <c r="F28" s="15">
        <v>17.72</v>
      </c>
      <c r="G28" s="5">
        <v>108657</v>
      </c>
      <c r="H28" s="11"/>
    </row>
    <row r="29" spans="2:12" x14ac:dyDescent="0.25">
      <c r="B29" s="18" t="s">
        <v>48</v>
      </c>
      <c r="C29" s="2" t="s">
        <v>49</v>
      </c>
      <c r="D29" s="19">
        <v>10</v>
      </c>
      <c r="E29" s="16">
        <v>2</v>
      </c>
      <c r="F29" s="16">
        <v>12</v>
      </c>
      <c r="G29" s="5" t="s">
        <v>8</v>
      </c>
    </row>
    <row r="30" spans="2:12" x14ac:dyDescent="0.25">
      <c r="B30" s="18" t="s">
        <v>231</v>
      </c>
      <c r="C30" s="2" t="s">
        <v>259</v>
      </c>
      <c r="D30" s="19">
        <v>567.27</v>
      </c>
      <c r="E30" s="16">
        <v>113.45</v>
      </c>
      <c r="F30" s="16">
        <v>680.72</v>
      </c>
      <c r="G30" s="5">
        <v>108663</v>
      </c>
    </row>
    <row r="31" spans="2:12" x14ac:dyDescent="0.25">
      <c r="B31" s="9" t="s">
        <v>175</v>
      </c>
      <c r="C31" s="2" t="s">
        <v>260</v>
      </c>
      <c r="D31" s="16">
        <v>179</v>
      </c>
      <c r="E31" s="16"/>
      <c r="F31" s="16">
        <v>179</v>
      </c>
      <c r="G31" s="5" t="s">
        <v>118</v>
      </c>
      <c r="H31" s="11"/>
    </row>
    <row r="32" spans="2:12" x14ac:dyDescent="0.25">
      <c r="B32" s="9" t="s">
        <v>175</v>
      </c>
      <c r="C32" s="2" t="s">
        <v>261</v>
      </c>
      <c r="D32" s="16">
        <v>41.65</v>
      </c>
      <c r="E32" s="16">
        <v>8.33</v>
      </c>
      <c r="F32" s="16">
        <v>49.98</v>
      </c>
      <c r="G32" s="5" t="s">
        <v>118</v>
      </c>
      <c r="H32" s="11"/>
    </row>
    <row r="33" spans="1:8" x14ac:dyDescent="0.25">
      <c r="B33" s="9" t="s">
        <v>262</v>
      </c>
      <c r="C33" s="2" t="s">
        <v>263</v>
      </c>
      <c r="D33" s="16">
        <v>257.75</v>
      </c>
      <c r="E33" s="16">
        <v>51.55</v>
      </c>
      <c r="F33" s="16">
        <v>309.3</v>
      </c>
      <c r="G33" s="5" t="s">
        <v>118</v>
      </c>
      <c r="H33" s="11"/>
    </row>
    <row r="34" spans="1:8" x14ac:dyDescent="0.25">
      <c r="B34" s="9" t="s">
        <v>264</v>
      </c>
      <c r="C34" s="2" t="s">
        <v>265</v>
      </c>
      <c r="D34" s="16">
        <v>250</v>
      </c>
      <c r="E34" s="16">
        <v>50</v>
      </c>
      <c r="F34" s="16">
        <v>300</v>
      </c>
      <c r="G34" s="5">
        <v>108664</v>
      </c>
      <c r="H34" s="11"/>
    </row>
    <row r="35" spans="1:8" x14ac:dyDescent="0.25">
      <c r="B35" s="9" t="s">
        <v>52</v>
      </c>
      <c r="C35" s="2" t="s">
        <v>266</v>
      </c>
      <c r="D35" s="15">
        <v>36.99</v>
      </c>
      <c r="E35" s="15">
        <v>1.85</v>
      </c>
      <c r="F35" s="15">
        <v>38.840000000000003</v>
      </c>
      <c r="G35" s="5">
        <v>108665</v>
      </c>
      <c r="H35" s="11"/>
    </row>
    <row r="36" spans="1:8" s="21" customFormat="1" x14ac:dyDescent="0.25">
      <c r="A36" s="20"/>
      <c r="C36" s="22"/>
      <c r="D36" s="13">
        <f>SUM(D25:D35)</f>
        <v>1901.5800000000002</v>
      </c>
      <c r="E36" s="13">
        <f>SUM(E25:E35)</f>
        <v>243.13000000000002</v>
      </c>
      <c r="F36" s="13">
        <f>SUM(F25:F35)</f>
        <v>2144.71</v>
      </c>
      <c r="G36" s="23" t="s">
        <v>21</v>
      </c>
      <c r="H36" s="20"/>
    </row>
    <row r="37" spans="1:8" x14ac:dyDescent="0.25">
      <c r="B37" s="6" t="s">
        <v>54</v>
      </c>
      <c r="D37" s="14"/>
      <c r="E37" s="14"/>
      <c r="F37" s="14"/>
    </row>
    <row r="38" spans="1:8" x14ac:dyDescent="0.25">
      <c r="B38" s="9" t="s">
        <v>6</v>
      </c>
      <c r="C38" s="2" t="s">
        <v>7</v>
      </c>
      <c r="D38" s="14">
        <v>182</v>
      </c>
      <c r="E38" s="14"/>
      <c r="F38" s="14">
        <v>182</v>
      </c>
      <c r="G38" s="5" t="s">
        <v>8</v>
      </c>
    </row>
    <row r="39" spans="1:8" x14ac:dyDescent="0.25">
      <c r="B39" s="9" t="s">
        <v>50</v>
      </c>
      <c r="C39" s="2" t="s">
        <v>267</v>
      </c>
      <c r="D39" s="14">
        <v>149.1</v>
      </c>
      <c r="E39" s="14"/>
      <c r="F39" s="14">
        <v>149.1</v>
      </c>
      <c r="G39" s="5">
        <v>108666</v>
      </c>
    </row>
    <row r="40" spans="1:8" x14ac:dyDescent="0.25">
      <c r="B40" s="9" t="s">
        <v>157</v>
      </c>
      <c r="C40" s="2" t="s">
        <v>268</v>
      </c>
      <c r="D40" s="12">
        <v>520</v>
      </c>
      <c r="E40" s="12">
        <v>104</v>
      </c>
      <c r="F40" s="12">
        <v>624</v>
      </c>
      <c r="G40" s="5">
        <v>108667</v>
      </c>
      <c r="H40" s="11"/>
    </row>
    <row r="41" spans="1:8" x14ac:dyDescent="0.25">
      <c r="B41" s="9" t="s">
        <v>60</v>
      </c>
      <c r="C41" s="2" t="s">
        <v>269</v>
      </c>
      <c r="D41" s="12">
        <v>65.010000000000005</v>
      </c>
      <c r="E41" s="12">
        <v>13</v>
      </c>
      <c r="F41" s="12">
        <v>78.010000000000005</v>
      </c>
      <c r="G41" s="24" t="s">
        <v>8</v>
      </c>
      <c r="H41" s="11"/>
    </row>
    <row r="42" spans="1:8" x14ac:dyDescent="0.25">
      <c r="B42" s="25"/>
      <c r="C42" s="21"/>
      <c r="D42" s="13">
        <f>SUM(D38:D41)</f>
        <v>916.11</v>
      </c>
      <c r="E42" s="13">
        <f>SUM(E38:E41)</f>
        <v>117</v>
      </c>
      <c r="F42" s="13">
        <f>SUM(F38:F41)</f>
        <v>1033.1100000000001</v>
      </c>
    </row>
    <row r="43" spans="1:8" x14ac:dyDescent="0.25">
      <c r="B43" s="6" t="s">
        <v>62</v>
      </c>
      <c r="D43" s="26"/>
      <c r="E43" s="26"/>
      <c r="F43" s="26"/>
    </row>
    <row r="44" spans="1:8" x14ac:dyDescent="0.25">
      <c r="B44" s="9"/>
      <c r="D44" s="26"/>
      <c r="E44" s="26"/>
      <c r="F44" s="26"/>
    </row>
    <row r="45" spans="1:8" x14ac:dyDescent="0.25">
      <c r="D45" s="13">
        <f>D44</f>
        <v>0</v>
      </c>
      <c r="E45" s="13">
        <f>E44</f>
        <v>0</v>
      </c>
      <c r="F45" s="13">
        <f>F44</f>
        <v>0</v>
      </c>
    </row>
    <row r="46" spans="1:8" x14ac:dyDescent="0.25">
      <c r="B46" s="6" t="s">
        <v>63</v>
      </c>
      <c r="D46" s="26"/>
      <c r="E46" s="26"/>
      <c r="F46" s="26"/>
    </row>
    <row r="47" spans="1:8" x14ac:dyDescent="0.25">
      <c r="B47" s="9" t="s">
        <v>64</v>
      </c>
      <c r="C47" s="2" t="s">
        <v>270</v>
      </c>
      <c r="D47" s="26">
        <v>25</v>
      </c>
      <c r="E47" s="26">
        <v>5</v>
      </c>
      <c r="F47" s="26">
        <v>30</v>
      </c>
      <c r="G47" s="5">
        <v>108668</v>
      </c>
      <c r="H47" s="11"/>
    </row>
    <row r="48" spans="1:8" x14ac:dyDescent="0.25">
      <c r="D48" s="13">
        <f>SUM(D47:D47)</f>
        <v>25</v>
      </c>
      <c r="E48" s="13">
        <f>SUM(E47:E47)</f>
        <v>5</v>
      </c>
      <c r="F48" s="13">
        <f>SUM(F47:F47)</f>
        <v>30</v>
      </c>
    </row>
    <row r="49" spans="2:9" x14ac:dyDescent="0.25">
      <c r="B49" s="174" t="s">
        <v>66</v>
      </c>
      <c r="C49" s="175"/>
      <c r="D49" s="26"/>
      <c r="E49" s="26"/>
      <c r="F49" s="26"/>
      <c r="I49" s="2" t="s">
        <v>21</v>
      </c>
    </row>
    <row r="50" spans="2:9" x14ac:dyDescent="0.25">
      <c r="B50" s="9"/>
      <c r="C50" s="9"/>
      <c r="D50" s="26"/>
      <c r="E50" s="26"/>
      <c r="F50" s="26"/>
    </row>
    <row r="51" spans="2:9" x14ac:dyDescent="0.25">
      <c r="D51" s="13">
        <f>SUM(D49:D50)</f>
        <v>0</v>
      </c>
      <c r="E51" s="13">
        <f>SUM(E49:E50)</f>
        <v>0</v>
      </c>
      <c r="F51" s="13">
        <f>SUM(F49:F50)</f>
        <v>0</v>
      </c>
    </row>
    <row r="52" spans="2:9" x14ac:dyDescent="0.25">
      <c r="B52" s="6" t="s">
        <v>67</v>
      </c>
      <c r="D52" s="26"/>
      <c r="E52" s="26"/>
      <c r="F52" s="26"/>
    </row>
    <row r="53" spans="2:9" x14ac:dyDescent="0.25">
      <c r="B53" s="9" t="s">
        <v>64</v>
      </c>
      <c r="C53" s="2" t="s">
        <v>271</v>
      </c>
      <c r="D53" s="26">
        <v>986</v>
      </c>
      <c r="E53" s="26">
        <v>197.2</v>
      </c>
      <c r="F53" s="26">
        <v>1183.2</v>
      </c>
      <c r="G53" s="5">
        <v>108668</v>
      </c>
      <c r="H53" s="11"/>
    </row>
    <row r="54" spans="2:9" x14ac:dyDescent="0.25">
      <c r="D54" s="13">
        <f>SUM(D53:D53)</f>
        <v>986</v>
      </c>
      <c r="E54" s="13">
        <f>SUM(E53:E53)</f>
        <v>197.2</v>
      </c>
      <c r="F54" s="13">
        <f>SUM(F53:F53)</f>
        <v>1183.2</v>
      </c>
    </row>
    <row r="55" spans="2:9" x14ac:dyDescent="0.25">
      <c r="B55" s="6" t="s">
        <v>69</v>
      </c>
      <c r="D55" s="26"/>
      <c r="E55" s="26"/>
      <c r="F55" s="26"/>
    </row>
    <row r="56" spans="2:9" x14ac:dyDescent="0.25">
      <c r="B56" s="9"/>
      <c r="D56" s="14"/>
      <c r="E56" s="14"/>
      <c r="F56" s="14"/>
      <c r="H56" s="11"/>
    </row>
    <row r="57" spans="2:9" x14ac:dyDescent="0.25">
      <c r="B57" s="9"/>
      <c r="C57" s="22"/>
      <c r="D57" s="13">
        <f>SUM(D56:D56)</f>
        <v>0</v>
      </c>
      <c r="E57" s="13">
        <f>SUM(E56:E56)</f>
        <v>0</v>
      </c>
      <c r="F57" s="13">
        <f>SUM(F56:F56)</f>
        <v>0</v>
      </c>
    </row>
    <row r="58" spans="2:9" x14ac:dyDescent="0.25">
      <c r="B58" s="27"/>
      <c r="C58" s="28"/>
      <c r="D58" s="26"/>
      <c r="E58" s="26"/>
      <c r="F58" s="26"/>
    </row>
    <row r="59" spans="2:9" x14ac:dyDescent="0.25">
      <c r="B59" s="6" t="s">
        <v>72</v>
      </c>
      <c r="D59" s="26"/>
      <c r="E59" s="26"/>
      <c r="F59" s="26"/>
    </row>
    <row r="60" spans="2:9" x14ac:dyDescent="0.25">
      <c r="B60" s="9"/>
      <c r="D60" s="26"/>
      <c r="E60" s="26"/>
      <c r="F60" s="26"/>
    </row>
    <row r="61" spans="2:9" x14ac:dyDescent="0.25">
      <c r="D61" s="13">
        <f>SUM(D60:D60)</f>
        <v>0</v>
      </c>
      <c r="E61" s="13">
        <f>SUM(E60:E60)</f>
        <v>0</v>
      </c>
      <c r="F61" s="13">
        <f>SUM(F60:F60)</f>
        <v>0</v>
      </c>
    </row>
    <row r="62" spans="2:9" x14ac:dyDescent="0.25">
      <c r="B62" s="6" t="s">
        <v>75</v>
      </c>
      <c r="C62" s="9"/>
      <c r="D62" s="14"/>
      <c r="E62" s="14"/>
      <c r="F62" s="14"/>
    </row>
    <row r="63" spans="2:9" x14ac:dyDescent="0.25">
      <c r="B63" s="9" t="s">
        <v>6</v>
      </c>
      <c r="C63" s="9" t="s">
        <v>7</v>
      </c>
      <c r="D63" s="14">
        <v>524</v>
      </c>
      <c r="E63" s="14"/>
      <c r="F63" s="14">
        <v>524</v>
      </c>
      <c r="G63" s="5" t="s">
        <v>8</v>
      </c>
    </row>
    <row r="64" spans="2:9" x14ac:dyDescent="0.25">
      <c r="B64" s="9" t="s">
        <v>70</v>
      </c>
      <c r="C64" s="9" t="s">
        <v>77</v>
      </c>
      <c r="D64" s="14">
        <v>26.35</v>
      </c>
      <c r="E64" s="14">
        <v>5.27</v>
      </c>
      <c r="F64" s="14">
        <v>31.62</v>
      </c>
      <c r="G64" s="5">
        <v>108657</v>
      </c>
      <c r="H64" s="11"/>
    </row>
    <row r="65" spans="2:12" x14ac:dyDescent="0.25">
      <c r="B65" s="9" t="s">
        <v>13</v>
      </c>
      <c r="C65" s="2" t="s">
        <v>252</v>
      </c>
      <c r="D65" s="12">
        <v>38.83</v>
      </c>
      <c r="E65" s="12">
        <v>7.77</v>
      </c>
      <c r="F65" s="12">
        <v>46.6</v>
      </c>
      <c r="G65" s="5" t="s">
        <v>8</v>
      </c>
      <c r="H65" s="11"/>
      <c r="J65" s="29"/>
      <c r="K65" s="29"/>
      <c r="L65" s="29"/>
    </row>
    <row r="66" spans="2:12" x14ac:dyDescent="0.25">
      <c r="B66" s="9" t="s">
        <v>13</v>
      </c>
      <c r="C66" s="2" t="s">
        <v>252</v>
      </c>
      <c r="D66" s="12">
        <v>14.5</v>
      </c>
      <c r="E66" s="12">
        <v>2.9</v>
      </c>
      <c r="F66" s="12">
        <v>17.399999999999999</v>
      </c>
      <c r="G66" s="5" t="s">
        <v>8</v>
      </c>
      <c r="H66" s="11"/>
      <c r="J66" s="29"/>
      <c r="K66" s="29"/>
      <c r="L66" s="29"/>
    </row>
    <row r="67" spans="2:12" x14ac:dyDescent="0.25">
      <c r="D67" s="13">
        <f>SUM(D63:D66)</f>
        <v>603.68000000000006</v>
      </c>
      <c r="E67" s="13">
        <f>SUM(E63:E66)</f>
        <v>15.94</v>
      </c>
      <c r="F67" s="13">
        <f>SUM(F63:F66)</f>
        <v>619.62</v>
      </c>
    </row>
    <row r="68" spans="2:12" x14ac:dyDescent="0.25">
      <c r="B68" s="6" t="s">
        <v>78</v>
      </c>
      <c r="D68" s="14"/>
      <c r="E68" s="14"/>
      <c r="F68" s="14"/>
    </row>
    <row r="69" spans="2:12" x14ac:dyDescent="0.25">
      <c r="B69" s="9" t="s">
        <v>6</v>
      </c>
      <c r="C69" s="2" t="s">
        <v>7</v>
      </c>
      <c r="D69" s="14">
        <v>348</v>
      </c>
      <c r="E69" s="14"/>
      <c r="F69" s="14">
        <v>348</v>
      </c>
      <c r="G69" s="5" t="s">
        <v>8</v>
      </c>
    </row>
    <row r="70" spans="2:12" x14ac:dyDescent="0.25">
      <c r="B70" s="9" t="s">
        <v>6</v>
      </c>
      <c r="C70" s="2" t="s">
        <v>7</v>
      </c>
      <c r="D70" s="14">
        <v>161</v>
      </c>
      <c r="E70" s="14"/>
      <c r="F70" s="14">
        <v>161</v>
      </c>
      <c r="G70" s="5" t="s">
        <v>8</v>
      </c>
    </row>
    <row r="71" spans="2:12" x14ac:dyDescent="0.25">
      <c r="B71" s="9" t="s">
        <v>6</v>
      </c>
      <c r="C71" s="2" t="s">
        <v>7</v>
      </c>
      <c r="D71" s="14">
        <v>96</v>
      </c>
      <c r="E71" s="14"/>
      <c r="F71" s="14">
        <v>96</v>
      </c>
      <c r="G71" s="5" t="s">
        <v>8</v>
      </c>
    </row>
    <row r="72" spans="2:12" x14ac:dyDescent="0.25">
      <c r="B72" s="9" t="s">
        <v>128</v>
      </c>
      <c r="C72" s="2" t="s">
        <v>129</v>
      </c>
      <c r="D72" s="14">
        <v>28.6</v>
      </c>
      <c r="E72" s="14">
        <v>5.72</v>
      </c>
      <c r="F72" s="14">
        <v>34.32</v>
      </c>
      <c r="G72" s="5" t="s">
        <v>8</v>
      </c>
    </row>
    <row r="73" spans="2:12" x14ac:dyDescent="0.25">
      <c r="B73" s="9" t="s">
        <v>17</v>
      </c>
      <c r="C73" s="2" t="s">
        <v>272</v>
      </c>
      <c r="D73" s="12">
        <v>17.510000000000002</v>
      </c>
      <c r="E73" s="12">
        <v>3.5</v>
      </c>
      <c r="F73" s="12">
        <v>21.01</v>
      </c>
      <c r="G73" s="5" t="s">
        <v>8</v>
      </c>
      <c r="H73" s="11"/>
    </row>
    <row r="74" spans="2:12" x14ac:dyDescent="0.25">
      <c r="B74" s="9" t="s">
        <v>64</v>
      </c>
      <c r="C74" s="2" t="s">
        <v>273</v>
      </c>
      <c r="D74" s="12">
        <v>350</v>
      </c>
      <c r="E74" s="12">
        <v>70</v>
      </c>
      <c r="F74" s="12">
        <v>420</v>
      </c>
      <c r="G74" s="5">
        <v>108668</v>
      </c>
      <c r="H74" s="11"/>
    </row>
    <row r="75" spans="2:12" x14ac:dyDescent="0.25">
      <c r="B75" s="25"/>
      <c r="C75" s="21"/>
      <c r="D75" s="13">
        <f>SUM(D69:D74)</f>
        <v>1001.11</v>
      </c>
      <c r="E75" s="13">
        <f>SUM(E69:E74)</f>
        <v>79.22</v>
      </c>
      <c r="F75" s="13">
        <f>SUM(F69:F74)</f>
        <v>1080.33</v>
      </c>
    </row>
    <row r="76" spans="2:12" x14ac:dyDescent="0.25">
      <c r="B76" s="30" t="s">
        <v>83</v>
      </c>
      <c r="C76" s="21"/>
      <c r="D76" s="26"/>
      <c r="E76" s="26"/>
      <c r="F76" s="26"/>
    </row>
    <row r="77" spans="2:12" x14ac:dyDescent="0.25">
      <c r="B77" s="25" t="s">
        <v>84</v>
      </c>
      <c r="C77" s="31" t="s">
        <v>85</v>
      </c>
      <c r="D77" s="26">
        <v>313.33</v>
      </c>
      <c r="E77" s="26">
        <v>62.67</v>
      </c>
      <c r="F77" s="26">
        <v>376</v>
      </c>
      <c r="H77" s="11"/>
    </row>
    <row r="78" spans="2:12" x14ac:dyDescent="0.25">
      <c r="B78" s="25"/>
      <c r="C78" s="21"/>
      <c r="D78" s="13">
        <f>SUM(D77:D77)</f>
        <v>313.33</v>
      </c>
      <c r="E78" s="13">
        <f>SUM(E77:E77)</f>
        <v>62.67</v>
      </c>
      <c r="F78" s="13">
        <f>SUM(F77:F77)</f>
        <v>376</v>
      </c>
    </row>
    <row r="79" spans="2:12" x14ac:dyDescent="0.25">
      <c r="B79" s="32" t="s">
        <v>86</v>
      </c>
      <c r="C79" s="21"/>
      <c r="D79" s="26"/>
      <c r="E79" s="26"/>
      <c r="F79" s="26"/>
    </row>
    <row r="80" spans="2:12" x14ac:dyDescent="0.25">
      <c r="B80" s="25"/>
      <c r="C80" s="31"/>
      <c r="D80" s="26"/>
      <c r="E80" s="26"/>
      <c r="F80" s="26"/>
    </row>
    <row r="81" spans="2:8" x14ac:dyDescent="0.25">
      <c r="B81" s="25"/>
      <c r="C81" s="21"/>
      <c r="D81" s="13">
        <f>SUM(D80:D80)</f>
        <v>0</v>
      </c>
      <c r="E81" s="13">
        <f>SUM(E80:E80)</f>
        <v>0</v>
      </c>
      <c r="F81" s="13">
        <f>SUM(F80:F80)</f>
        <v>0</v>
      </c>
    </row>
    <row r="82" spans="2:8" x14ac:dyDescent="0.25">
      <c r="B82" s="6" t="s">
        <v>87</v>
      </c>
      <c r="C82" s="22"/>
      <c r="D82" s="14"/>
      <c r="E82" s="14"/>
      <c r="F82" s="14"/>
    </row>
    <row r="83" spans="2:8" x14ac:dyDescent="0.25">
      <c r="B83" s="9"/>
      <c r="D83" s="14"/>
      <c r="E83" s="14"/>
      <c r="F83" s="14"/>
    </row>
    <row r="84" spans="2:8" x14ac:dyDescent="0.25">
      <c r="B84" s="9"/>
      <c r="D84" s="14"/>
      <c r="E84" s="14"/>
      <c r="F84" s="14"/>
    </row>
    <row r="85" spans="2:8" x14ac:dyDescent="0.25">
      <c r="B85" s="9"/>
      <c r="D85" s="14"/>
      <c r="E85" s="14"/>
      <c r="F85" s="14"/>
    </row>
    <row r="86" spans="2:8" x14ac:dyDescent="0.25">
      <c r="B86" s="6"/>
      <c r="C86" s="22"/>
      <c r="D86" s="13">
        <f>SUM(D83:D85)</f>
        <v>0</v>
      </c>
      <c r="E86" s="13">
        <f>SUM(E83:E85)</f>
        <v>0</v>
      </c>
      <c r="F86" s="13">
        <f>SUM(F83:F85)</f>
        <v>0</v>
      </c>
    </row>
    <row r="87" spans="2:8" ht="13.1" customHeight="1" x14ac:dyDescent="0.25">
      <c r="B87" s="34" t="s">
        <v>92</v>
      </c>
      <c r="C87" s="34"/>
      <c r="D87" s="14"/>
      <c r="E87" s="14"/>
      <c r="F87" s="14"/>
    </row>
    <row r="88" spans="2:8" ht="13.1" customHeight="1" x14ac:dyDescent="0.25">
      <c r="B88" s="9" t="s">
        <v>128</v>
      </c>
      <c r="C88" s="2" t="s">
        <v>129</v>
      </c>
      <c r="D88" s="14">
        <v>28.6</v>
      </c>
      <c r="E88" s="14">
        <v>5.72</v>
      </c>
      <c r="F88" s="14">
        <v>34.32</v>
      </c>
      <c r="G88" s="5" t="s">
        <v>8</v>
      </c>
    </row>
    <row r="89" spans="2:8" ht="13.1" customHeight="1" x14ac:dyDescent="0.25">
      <c r="B89" s="9" t="s">
        <v>17</v>
      </c>
      <c r="C89" s="2" t="s">
        <v>274</v>
      </c>
      <c r="D89" s="12">
        <v>23.35</v>
      </c>
      <c r="E89" s="12">
        <v>4.67</v>
      </c>
      <c r="F89" s="12">
        <v>28.02</v>
      </c>
      <c r="G89" s="5" t="s">
        <v>8</v>
      </c>
      <c r="H89" s="11"/>
    </row>
    <row r="90" spans="2:8" x14ac:dyDescent="0.25">
      <c r="D90" s="13">
        <f>SUM(D88:D89)</f>
        <v>51.95</v>
      </c>
      <c r="E90" s="13">
        <f>SUM(E88:E89)</f>
        <v>10.39</v>
      </c>
      <c r="F90" s="13">
        <f>SUM(F88:F89)</f>
        <v>62.34</v>
      </c>
    </row>
    <row r="91" spans="2:8" x14ac:dyDescent="0.25">
      <c r="D91" s="42"/>
      <c r="E91" s="42"/>
      <c r="F91" s="42"/>
    </row>
    <row r="92" spans="2:8" x14ac:dyDescent="0.25">
      <c r="C92" s="43" t="s">
        <v>101</v>
      </c>
      <c r="D92" s="13">
        <f>SUM(+D90+D11+D67+D36+D23+D42+D75+D51+D48+D45+D61+D57+D182+D54+D78+D86)</f>
        <v>7630.61</v>
      </c>
      <c r="E92" s="13">
        <f>SUM(+E90+E11+E67+E36+E23+E42+E75+E51+E48+E45+E61+E57+E182+E54+E78+E86)</f>
        <v>967.46999999999991</v>
      </c>
      <c r="F92" s="13">
        <f>SUM(+F90+F11+F67+F36+F23+F42+F75+F51+F48+F45+F61+F57+F182+F54+F78+F86)</f>
        <v>8598.0800000000017</v>
      </c>
    </row>
    <row r="93" spans="2:8" x14ac:dyDescent="0.25">
      <c r="B93" s="44"/>
      <c r="C93" s="21"/>
      <c r="D93" s="29"/>
      <c r="E93" s="29"/>
      <c r="F93" s="29"/>
    </row>
    <row r="94" spans="2:8" x14ac:dyDescent="0.25">
      <c r="B94" s="9"/>
      <c r="D94" s="15"/>
    </row>
    <row r="95" spans="2:8" x14ac:dyDescent="0.25">
      <c r="B95" s="9"/>
      <c r="D95" s="15"/>
    </row>
    <row r="96" spans="2:8" x14ac:dyDescent="0.25">
      <c r="B96" s="50"/>
      <c r="D96" s="15"/>
    </row>
    <row r="97" spans="2:4" x14ac:dyDescent="0.25">
      <c r="B97" s="44"/>
      <c r="C97" s="51"/>
      <c r="D97" s="15"/>
    </row>
    <row r="98" spans="2:4" x14ac:dyDescent="0.25">
      <c r="B98" s="44"/>
      <c r="C98" s="51"/>
      <c r="D98" s="15"/>
    </row>
    <row r="99" spans="2:4" x14ac:dyDescent="0.25">
      <c r="B99" s="44"/>
      <c r="C99" s="51"/>
      <c r="D99" s="15"/>
    </row>
    <row r="100" spans="2:4" x14ac:dyDescent="0.25">
      <c r="B100" s="44"/>
      <c r="C100" s="51"/>
      <c r="D100" s="15"/>
    </row>
    <row r="101" spans="2:4" x14ac:dyDescent="0.25">
      <c r="B101" s="52"/>
    </row>
  </sheetData>
  <mergeCells count="2">
    <mergeCell ref="B1:G1"/>
    <mergeCell ref="B49:C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C13" sqref="C13"/>
    </sheetView>
  </sheetViews>
  <sheetFormatPr defaultRowHeight="12.7" x14ac:dyDescent="0.25"/>
  <cols>
    <col min="1" max="1" width="3.296875" style="1" customWidth="1"/>
    <col min="2" max="2" width="30.69921875" style="2" customWidth="1"/>
    <col min="3" max="3" width="28.8984375" style="2" customWidth="1"/>
    <col min="4" max="5" width="10.69921875" style="4" customWidth="1"/>
    <col min="6" max="6" width="10.3984375" style="4" bestFit="1" customWidth="1"/>
    <col min="7" max="7" width="7.69921875" style="5" customWidth="1"/>
    <col min="8" max="8" width="8.296875" style="1" customWidth="1"/>
    <col min="9" max="256" width="9.09765625" style="2"/>
    <col min="257" max="257" width="3.296875" style="2" customWidth="1"/>
    <col min="258" max="258" width="30.69921875" style="2" customWidth="1"/>
    <col min="259" max="259" width="28.8984375" style="2" customWidth="1"/>
    <col min="260" max="261" width="10.69921875" style="2" customWidth="1"/>
    <col min="262" max="262" width="10.3984375" style="2" bestFit="1" customWidth="1"/>
    <col min="263" max="263" width="7.69921875" style="2" customWidth="1"/>
    <col min="264" max="264" width="8.296875" style="2" customWidth="1"/>
    <col min="265" max="512" width="9.09765625" style="2"/>
    <col min="513" max="513" width="3.296875" style="2" customWidth="1"/>
    <col min="514" max="514" width="30.69921875" style="2" customWidth="1"/>
    <col min="515" max="515" width="28.8984375" style="2" customWidth="1"/>
    <col min="516" max="517" width="10.69921875" style="2" customWidth="1"/>
    <col min="518" max="518" width="10.3984375" style="2" bestFit="1" customWidth="1"/>
    <col min="519" max="519" width="7.69921875" style="2" customWidth="1"/>
    <col min="520" max="520" width="8.296875" style="2" customWidth="1"/>
    <col min="521" max="768" width="9.09765625" style="2"/>
    <col min="769" max="769" width="3.296875" style="2" customWidth="1"/>
    <col min="770" max="770" width="30.69921875" style="2" customWidth="1"/>
    <col min="771" max="771" width="28.8984375" style="2" customWidth="1"/>
    <col min="772" max="773" width="10.69921875" style="2" customWidth="1"/>
    <col min="774" max="774" width="10.3984375" style="2" bestFit="1" customWidth="1"/>
    <col min="775" max="775" width="7.69921875" style="2" customWidth="1"/>
    <col min="776" max="776" width="8.296875" style="2" customWidth="1"/>
    <col min="777" max="1024" width="9.09765625" style="2"/>
    <col min="1025" max="1025" width="3.296875" style="2" customWidth="1"/>
    <col min="1026" max="1026" width="30.69921875" style="2" customWidth="1"/>
    <col min="1027" max="1027" width="28.8984375" style="2" customWidth="1"/>
    <col min="1028" max="1029" width="10.69921875" style="2" customWidth="1"/>
    <col min="1030" max="1030" width="10.3984375" style="2" bestFit="1" customWidth="1"/>
    <col min="1031" max="1031" width="7.69921875" style="2" customWidth="1"/>
    <col min="1032" max="1032" width="8.296875" style="2" customWidth="1"/>
    <col min="1033" max="1280" width="9.09765625" style="2"/>
    <col min="1281" max="1281" width="3.296875" style="2" customWidth="1"/>
    <col min="1282" max="1282" width="30.69921875" style="2" customWidth="1"/>
    <col min="1283" max="1283" width="28.8984375" style="2" customWidth="1"/>
    <col min="1284" max="1285" width="10.69921875" style="2" customWidth="1"/>
    <col min="1286" max="1286" width="10.3984375" style="2" bestFit="1" customWidth="1"/>
    <col min="1287" max="1287" width="7.69921875" style="2" customWidth="1"/>
    <col min="1288" max="1288" width="8.296875" style="2" customWidth="1"/>
    <col min="1289" max="1536" width="9.09765625" style="2"/>
    <col min="1537" max="1537" width="3.296875" style="2" customWidth="1"/>
    <col min="1538" max="1538" width="30.69921875" style="2" customWidth="1"/>
    <col min="1539" max="1539" width="28.8984375" style="2" customWidth="1"/>
    <col min="1540" max="1541" width="10.69921875" style="2" customWidth="1"/>
    <col min="1542" max="1542" width="10.3984375" style="2" bestFit="1" customWidth="1"/>
    <col min="1543" max="1543" width="7.69921875" style="2" customWidth="1"/>
    <col min="1544" max="1544" width="8.296875" style="2" customWidth="1"/>
    <col min="1545" max="1792" width="9.09765625" style="2"/>
    <col min="1793" max="1793" width="3.296875" style="2" customWidth="1"/>
    <col min="1794" max="1794" width="30.69921875" style="2" customWidth="1"/>
    <col min="1795" max="1795" width="28.8984375" style="2" customWidth="1"/>
    <col min="1796" max="1797" width="10.69921875" style="2" customWidth="1"/>
    <col min="1798" max="1798" width="10.3984375" style="2" bestFit="1" customWidth="1"/>
    <col min="1799" max="1799" width="7.69921875" style="2" customWidth="1"/>
    <col min="1800" max="1800" width="8.296875" style="2" customWidth="1"/>
    <col min="1801" max="2048" width="9.09765625" style="2"/>
    <col min="2049" max="2049" width="3.296875" style="2" customWidth="1"/>
    <col min="2050" max="2050" width="30.69921875" style="2" customWidth="1"/>
    <col min="2051" max="2051" width="28.8984375" style="2" customWidth="1"/>
    <col min="2052" max="2053" width="10.69921875" style="2" customWidth="1"/>
    <col min="2054" max="2054" width="10.3984375" style="2" bestFit="1" customWidth="1"/>
    <col min="2055" max="2055" width="7.69921875" style="2" customWidth="1"/>
    <col min="2056" max="2056" width="8.296875" style="2" customWidth="1"/>
    <col min="2057" max="2304" width="9.09765625" style="2"/>
    <col min="2305" max="2305" width="3.296875" style="2" customWidth="1"/>
    <col min="2306" max="2306" width="30.69921875" style="2" customWidth="1"/>
    <col min="2307" max="2307" width="28.8984375" style="2" customWidth="1"/>
    <col min="2308" max="2309" width="10.69921875" style="2" customWidth="1"/>
    <col min="2310" max="2310" width="10.3984375" style="2" bestFit="1" customWidth="1"/>
    <col min="2311" max="2311" width="7.69921875" style="2" customWidth="1"/>
    <col min="2312" max="2312" width="8.296875" style="2" customWidth="1"/>
    <col min="2313" max="2560" width="9.09765625" style="2"/>
    <col min="2561" max="2561" width="3.296875" style="2" customWidth="1"/>
    <col min="2562" max="2562" width="30.69921875" style="2" customWidth="1"/>
    <col min="2563" max="2563" width="28.8984375" style="2" customWidth="1"/>
    <col min="2564" max="2565" width="10.69921875" style="2" customWidth="1"/>
    <col min="2566" max="2566" width="10.3984375" style="2" bestFit="1" customWidth="1"/>
    <col min="2567" max="2567" width="7.69921875" style="2" customWidth="1"/>
    <col min="2568" max="2568" width="8.296875" style="2" customWidth="1"/>
    <col min="2569" max="2816" width="9.09765625" style="2"/>
    <col min="2817" max="2817" width="3.296875" style="2" customWidth="1"/>
    <col min="2818" max="2818" width="30.69921875" style="2" customWidth="1"/>
    <col min="2819" max="2819" width="28.8984375" style="2" customWidth="1"/>
    <col min="2820" max="2821" width="10.69921875" style="2" customWidth="1"/>
    <col min="2822" max="2822" width="10.3984375" style="2" bestFit="1" customWidth="1"/>
    <col min="2823" max="2823" width="7.69921875" style="2" customWidth="1"/>
    <col min="2824" max="2824" width="8.296875" style="2" customWidth="1"/>
    <col min="2825" max="3072" width="9.09765625" style="2"/>
    <col min="3073" max="3073" width="3.296875" style="2" customWidth="1"/>
    <col min="3074" max="3074" width="30.69921875" style="2" customWidth="1"/>
    <col min="3075" max="3075" width="28.8984375" style="2" customWidth="1"/>
    <col min="3076" max="3077" width="10.69921875" style="2" customWidth="1"/>
    <col min="3078" max="3078" width="10.3984375" style="2" bestFit="1" customWidth="1"/>
    <col min="3079" max="3079" width="7.69921875" style="2" customWidth="1"/>
    <col min="3080" max="3080" width="8.296875" style="2" customWidth="1"/>
    <col min="3081" max="3328" width="9.09765625" style="2"/>
    <col min="3329" max="3329" width="3.296875" style="2" customWidth="1"/>
    <col min="3330" max="3330" width="30.69921875" style="2" customWidth="1"/>
    <col min="3331" max="3331" width="28.8984375" style="2" customWidth="1"/>
    <col min="3332" max="3333" width="10.69921875" style="2" customWidth="1"/>
    <col min="3334" max="3334" width="10.3984375" style="2" bestFit="1" customWidth="1"/>
    <col min="3335" max="3335" width="7.69921875" style="2" customWidth="1"/>
    <col min="3336" max="3336" width="8.296875" style="2" customWidth="1"/>
    <col min="3337" max="3584" width="9.09765625" style="2"/>
    <col min="3585" max="3585" width="3.296875" style="2" customWidth="1"/>
    <col min="3586" max="3586" width="30.69921875" style="2" customWidth="1"/>
    <col min="3587" max="3587" width="28.8984375" style="2" customWidth="1"/>
    <col min="3588" max="3589" width="10.69921875" style="2" customWidth="1"/>
    <col min="3590" max="3590" width="10.3984375" style="2" bestFit="1" customWidth="1"/>
    <col min="3591" max="3591" width="7.69921875" style="2" customWidth="1"/>
    <col min="3592" max="3592" width="8.296875" style="2" customWidth="1"/>
    <col min="3593" max="3840" width="9.09765625" style="2"/>
    <col min="3841" max="3841" width="3.296875" style="2" customWidth="1"/>
    <col min="3842" max="3842" width="30.69921875" style="2" customWidth="1"/>
    <col min="3843" max="3843" width="28.8984375" style="2" customWidth="1"/>
    <col min="3844" max="3845" width="10.69921875" style="2" customWidth="1"/>
    <col min="3846" max="3846" width="10.3984375" style="2" bestFit="1" customWidth="1"/>
    <col min="3847" max="3847" width="7.69921875" style="2" customWidth="1"/>
    <col min="3848" max="3848" width="8.296875" style="2" customWidth="1"/>
    <col min="3849" max="4096" width="9.09765625" style="2"/>
    <col min="4097" max="4097" width="3.296875" style="2" customWidth="1"/>
    <col min="4098" max="4098" width="30.69921875" style="2" customWidth="1"/>
    <col min="4099" max="4099" width="28.8984375" style="2" customWidth="1"/>
    <col min="4100" max="4101" width="10.69921875" style="2" customWidth="1"/>
    <col min="4102" max="4102" width="10.3984375" style="2" bestFit="1" customWidth="1"/>
    <col min="4103" max="4103" width="7.69921875" style="2" customWidth="1"/>
    <col min="4104" max="4104" width="8.296875" style="2" customWidth="1"/>
    <col min="4105" max="4352" width="9.09765625" style="2"/>
    <col min="4353" max="4353" width="3.296875" style="2" customWidth="1"/>
    <col min="4354" max="4354" width="30.69921875" style="2" customWidth="1"/>
    <col min="4355" max="4355" width="28.8984375" style="2" customWidth="1"/>
    <col min="4356" max="4357" width="10.69921875" style="2" customWidth="1"/>
    <col min="4358" max="4358" width="10.3984375" style="2" bestFit="1" customWidth="1"/>
    <col min="4359" max="4359" width="7.69921875" style="2" customWidth="1"/>
    <col min="4360" max="4360" width="8.296875" style="2" customWidth="1"/>
    <col min="4361" max="4608" width="9.09765625" style="2"/>
    <col min="4609" max="4609" width="3.296875" style="2" customWidth="1"/>
    <col min="4610" max="4610" width="30.69921875" style="2" customWidth="1"/>
    <col min="4611" max="4611" width="28.8984375" style="2" customWidth="1"/>
    <col min="4612" max="4613" width="10.69921875" style="2" customWidth="1"/>
    <col min="4614" max="4614" width="10.3984375" style="2" bestFit="1" customWidth="1"/>
    <col min="4615" max="4615" width="7.69921875" style="2" customWidth="1"/>
    <col min="4616" max="4616" width="8.296875" style="2" customWidth="1"/>
    <col min="4617" max="4864" width="9.09765625" style="2"/>
    <col min="4865" max="4865" width="3.296875" style="2" customWidth="1"/>
    <col min="4866" max="4866" width="30.69921875" style="2" customWidth="1"/>
    <col min="4867" max="4867" width="28.8984375" style="2" customWidth="1"/>
    <col min="4868" max="4869" width="10.69921875" style="2" customWidth="1"/>
    <col min="4870" max="4870" width="10.3984375" style="2" bestFit="1" customWidth="1"/>
    <col min="4871" max="4871" width="7.69921875" style="2" customWidth="1"/>
    <col min="4872" max="4872" width="8.296875" style="2" customWidth="1"/>
    <col min="4873" max="5120" width="9.09765625" style="2"/>
    <col min="5121" max="5121" width="3.296875" style="2" customWidth="1"/>
    <col min="5122" max="5122" width="30.69921875" style="2" customWidth="1"/>
    <col min="5123" max="5123" width="28.8984375" style="2" customWidth="1"/>
    <col min="5124" max="5125" width="10.69921875" style="2" customWidth="1"/>
    <col min="5126" max="5126" width="10.3984375" style="2" bestFit="1" customWidth="1"/>
    <col min="5127" max="5127" width="7.69921875" style="2" customWidth="1"/>
    <col min="5128" max="5128" width="8.296875" style="2" customWidth="1"/>
    <col min="5129" max="5376" width="9.09765625" style="2"/>
    <col min="5377" max="5377" width="3.296875" style="2" customWidth="1"/>
    <col min="5378" max="5378" width="30.69921875" style="2" customWidth="1"/>
    <col min="5379" max="5379" width="28.8984375" style="2" customWidth="1"/>
    <col min="5380" max="5381" width="10.69921875" style="2" customWidth="1"/>
    <col min="5382" max="5382" width="10.3984375" style="2" bestFit="1" customWidth="1"/>
    <col min="5383" max="5383" width="7.69921875" style="2" customWidth="1"/>
    <col min="5384" max="5384" width="8.296875" style="2" customWidth="1"/>
    <col min="5385" max="5632" width="9.09765625" style="2"/>
    <col min="5633" max="5633" width="3.296875" style="2" customWidth="1"/>
    <col min="5634" max="5634" width="30.69921875" style="2" customWidth="1"/>
    <col min="5635" max="5635" width="28.8984375" style="2" customWidth="1"/>
    <col min="5636" max="5637" width="10.69921875" style="2" customWidth="1"/>
    <col min="5638" max="5638" width="10.3984375" style="2" bestFit="1" customWidth="1"/>
    <col min="5639" max="5639" width="7.69921875" style="2" customWidth="1"/>
    <col min="5640" max="5640" width="8.296875" style="2" customWidth="1"/>
    <col min="5641" max="5888" width="9.09765625" style="2"/>
    <col min="5889" max="5889" width="3.296875" style="2" customWidth="1"/>
    <col min="5890" max="5890" width="30.69921875" style="2" customWidth="1"/>
    <col min="5891" max="5891" width="28.8984375" style="2" customWidth="1"/>
    <col min="5892" max="5893" width="10.69921875" style="2" customWidth="1"/>
    <col min="5894" max="5894" width="10.3984375" style="2" bestFit="1" customWidth="1"/>
    <col min="5895" max="5895" width="7.69921875" style="2" customWidth="1"/>
    <col min="5896" max="5896" width="8.296875" style="2" customWidth="1"/>
    <col min="5897" max="6144" width="9.09765625" style="2"/>
    <col min="6145" max="6145" width="3.296875" style="2" customWidth="1"/>
    <col min="6146" max="6146" width="30.69921875" style="2" customWidth="1"/>
    <col min="6147" max="6147" width="28.8984375" style="2" customWidth="1"/>
    <col min="6148" max="6149" width="10.69921875" style="2" customWidth="1"/>
    <col min="6150" max="6150" width="10.3984375" style="2" bestFit="1" customWidth="1"/>
    <col min="6151" max="6151" width="7.69921875" style="2" customWidth="1"/>
    <col min="6152" max="6152" width="8.296875" style="2" customWidth="1"/>
    <col min="6153" max="6400" width="9.09765625" style="2"/>
    <col min="6401" max="6401" width="3.296875" style="2" customWidth="1"/>
    <col min="6402" max="6402" width="30.69921875" style="2" customWidth="1"/>
    <col min="6403" max="6403" width="28.8984375" style="2" customWidth="1"/>
    <col min="6404" max="6405" width="10.69921875" style="2" customWidth="1"/>
    <col min="6406" max="6406" width="10.3984375" style="2" bestFit="1" customWidth="1"/>
    <col min="6407" max="6407" width="7.69921875" style="2" customWidth="1"/>
    <col min="6408" max="6408" width="8.296875" style="2" customWidth="1"/>
    <col min="6409" max="6656" width="9.09765625" style="2"/>
    <col min="6657" max="6657" width="3.296875" style="2" customWidth="1"/>
    <col min="6658" max="6658" width="30.69921875" style="2" customWidth="1"/>
    <col min="6659" max="6659" width="28.8984375" style="2" customWidth="1"/>
    <col min="6660" max="6661" width="10.69921875" style="2" customWidth="1"/>
    <col min="6662" max="6662" width="10.3984375" style="2" bestFit="1" customWidth="1"/>
    <col min="6663" max="6663" width="7.69921875" style="2" customWidth="1"/>
    <col min="6664" max="6664" width="8.296875" style="2" customWidth="1"/>
    <col min="6665" max="6912" width="9.09765625" style="2"/>
    <col min="6913" max="6913" width="3.296875" style="2" customWidth="1"/>
    <col min="6914" max="6914" width="30.69921875" style="2" customWidth="1"/>
    <col min="6915" max="6915" width="28.8984375" style="2" customWidth="1"/>
    <col min="6916" max="6917" width="10.69921875" style="2" customWidth="1"/>
    <col min="6918" max="6918" width="10.3984375" style="2" bestFit="1" customWidth="1"/>
    <col min="6919" max="6919" width="7.69921875" style="2" customWidth="1"/>
    <col min="6920" max="6920" width="8.296875" style="2" customWidth="1"/>
    <col min="6921" max="7168" width="9.09765625" style="2"/>
    <col min="7169" max="7169" width="3.296875" style="2" customWidth="1"/>
    <col min="7170" max="7170" width="30.69921875" style="2" customWidth="1"/>
    <col min="7171" max="7171" width="28.8984375" style="2" customWidth="1"/>
    <col min="7172" max="7173" width="10.69921875" style="2" customWidth="1"/>
    <col min="7174" max="7174" width="10.3984375" style="2" bestFit="1" customWidth="1"/>
    <col min="7175" max="7175" width="7.69921875" style="2" customWidth="1"/>
    <col min="7176" max="7176" width="8.296875" style="2" customWidth="1"/>
    <col min="7177" max="7424" width="9.09765625" style="2"/>
    <col min="7425" max="7425" width="3.296875" style="2" customWidth="1"/>
    <col min="7426" max="7426" width="30.69921875" style="2" customWidth="1"/>
    <col min="7427" max="7427" width="28.8984375" style="2" customWidth="1"/>
    <col min="7428" max="7429" width="10.69921875" style="2" customWidth="1"/>
    <col min="7430" max="7430" width="10.3984375" style="2" bestFit="1" customWidth="1"/>
    <col min="7431" max="7431" width="7.69921875" style="2" customWidth="1"/>
    <col min="7432" max="7432" width="8.296875" style="2" customWidth="1"/>
    <col min="7433" max="7680" width="9.09765625" style="2"/>
    <col min="7681" max="7681" width="3.296875" style="2" customWidth="1"/>
    <col min="7682" max="7682" width="30.69921875" style="2" customWidth="1"/>
    <col min="7683" max="7683" width="28.8984375" style="2" customWidth="1"/>
    <col min="7684" max="7685" width="10.69921875" style="2" customWidth="1"/>
    <col min="7686" max="7686" width="10.3984375" style="2" bestFit="1" customWidth="1"/>
    <col min="7687" max="7687" width="7.69921875" style="2" customWidth="1"/>
    <col min="7688" max="7688" width="8.296875" style="2" customWidth="1"/>
    <col min="7689" max="7936" width="9.09765625" style="2"/>
    <col min="7937" max="7937" width="3.296875" style="2" customWidth="1"/>
    <col min="7938" max="7938" width="30.69921875" style="2" customWidth="1"/>
    <col min="7939" max="7939" width="28.8984375" style="2" customWidth="1"/>
    <col min="7940" max="7941" width="10.69921875" style="2" customWidth="1"/>
    <col min="7942" max="7942" width="10.3984375" style="2" bestFit="1" customWidth="1"/>
    <col min="7943" max="7943" width="7.69921875" style="2" customWidth="1"/>
    <col min="7944" max="7944" width="8.296875" style="2" customWidth="1"/>
    <col min="7945" max="8192" width="9.09765625" style="2"/>
    <col min="8193" max="8193" width="3.296875" style="2" customWidth="1"/>
    <col min="8194" max="8194" width="30.69921875" style="2" customWidth="1"/>
    <col min="8195" max="8195" width="28.8984375" style="2" customWidth="1"/>
    <col min="8196" max="8197" width="10.69921875" style="2" customWidth="1"/>
    <col min="8198" max="8198" width="10.3984375" style="2" bestFit="1" customWidth="1"/>
    <col min="8199" max="8199" width="7.69921875" style="2" customWidth="1"/>
    <col min="8200" max="8200" width="8.296875" style="2" customWidth="1"/>
    <col min="8201" max="8448" width="9.09765625" style="2"/>
    <col min="8449" max="8449" width="3.296875" style="2" customWidth="1"/>
    <col min="8450" max="8450" width="30.69921875" style="2" customWidth="1"/>
    <col min="8451" max="8451" width="28.8984375" style="2" customWidth="1"/>
    <col min="8452" max="8453" width="10.69921875" style="2" customWidth="1"/>
    <col min="8454" max="8454" width="10.3984375" style="2" bestFit="1" customWidth="1"/>
    <col min="8455" max="8455" width="7.69921875" style="2" customWidth="1"/>
    <col min="8456" max="8456" width="8.296875" style="2" customWidth="1"/>
    <col min="8457" max="8704" width="9.09765625" style="2"/>
    <col min="8705" max="8705" width="3.296875" style="2" customWidth="1"/>
    <col min="8706" max="8706" width="30.69921875" style="2" customWidth="1"/>
    <col min="8707" max="8707" width="28.8984375" style="2" customWidth="1"/>
    <col min="8708" max="8709" width="10.69921875" style="2" customWidth="1"/>
    <col min="8710" max="8710" width="10.3984375" style="2" bestFit="1" customWidth="1"/>
    <col min="8711" max="8711" width="7.69921875" style="2" customWidth="1"/>
    <col min="8712" max="8712" width="8.296875" style="2" customWidth="1"/>
    <col min="8713" max="8960" width="9.09765625" style="2"/>
    <col min="8961" max="8961" width="3.296875" style="2" customWidth="1"/>
    <col min="8962" max="8962" width="30.69921875" style="2" customWidth="1"/>
    <col min="8963" max="8963" width="28.8984375" style="2" customWidth="1"/>
    <col min="8964" max="8965" width="10.69921875" style="2" customWidth="1"/>
    <col min="8966" max="8966" width="10.3984375" style="2" bestFit="1" customWidth="1"/>
    <col min="8967" max="8967" width="7.69921875" style="2" customWidth="1"/>
    <col min="8968" max="8968" width="8.296875" style="2" customWidth="1"/>
    <col min="8969" max="9216" width="9.09765625" style="2"/>
    <col min="9217" max="9217" width="3.296875" style="2" customWidth="1"/>
    <col min="9218" max="9218" width="30.69921875" style="2" customWidth="1"/>
    <col min="9219" max="9219" width="28.8984375" style="2" customWidth="1"/>
    <col min="9220" max="9221" width="10.69921875" style="2" customWidth="1"/>
    <col min="9222" max="9222" width="10.3984375" style="2" bestFit="1" customWidth="1"/>
    <col min="9223" max="9223" width="7.69921875" style="2" customWidth="1"/>
    <col min="9224" max="9224" width="8.296875" style="2" customWidth="1"/>
    <col min="9225" max="9472" width="9.09765625" style="2"/>
    <col min="9473" max="9473" width="3.296875" style="2" customWidth="1"/>
    <col min="9474" max="9474" width="30.69921875" style="2" customWidth="1"/>
    <col min="9475" max="9475" width="28.8984375" style="2" customWidth="1"/>
    <col min="9476" max="9477" width="10.69921875" style="2" customWidth="1"/>
    <col min="9478" max="9478" width="10.3984375" style="2" bestFit="1" customWidth="1"/>
    <col min="9479" max="9479" width="7.69921875" style="2" customWidth="1"/>
    <col min="9480" max="9480" width="8.296875" style="2" customWidth="1"/>
    <col min="9481" max="9728" width="9.09765625" style="2"/>
    <col min="9729" max="9729" width="3.296875" style="2" customWidth="1"/>
    <col min="9730" max="9730" width="30.69921875" style="2" customWidth="1"/>
    <col min="9731" max="9731" width="28.8984375" style="2" customWidth="1"/>
    <col min="9732" max="9733" width="10.69921875" style="2" customWidth="1"/>
    <col min="9734" max="9734" width="10.3984375" style="2" bestFit="1" customWidth="1"/>
    <col min="9735" max="9735" width="7.69921875" style="2" customWidth="1"/>
    <col min="9736" max="9736" width="8.296875" style="2" customWidth="1"/>
    <col min="9737" max="9984" width="9.09765625" style="2"/>
    <col min="9985" max="9985" width="3.296875" style="2" customWidth="1"/>
    <col min="9986" max="9986" width="30.69921875" style="2" customWidth="1"/>
    <col min="9987" max="9987" width="28.8984375" style="2" customWidth="1"/>
    <col min="9988" max="9989" width="10.69921875" style="2" customWidth="1"/>
    <col min="9990" max="9990" width="10.3984375" style="2" bestFit="1" customWidth="1"/>
    <col min="9991" max="9991" width="7.69921875" style="2" customWidth="1"/>
    <col min="9992" max="9992" width="8.296875" style="2" customWidth="1"/>
    <col min="9993" max="10240" width="9.09765625" style="2"/>
    <col min="10241" max="10241" width="3.296875" style="2" customWidth="1"/>
    <col min="10242" max="10242" width="30.69921875" style="2" customWidth="1"/>
    <col min="10243" max="10243" width="28.8984375" style="2" customWidth="1"/>
    <col min="10244" max="10245" width="10.69921875" style="2" customWidth="1"/>
    <col min="10246" max="10246" width="10.3984375" style="2" bestFit="1" customWidth="1"/>
    <col min="10247" max="10247" width="7.69921875" style="2" customWidth="1"/>
    <col min="10248" max="10248" width="8.296875" style="2" customWidth="1"/>
    <col min="10249" max="10496" width="9.09765625" style="2"/>
    <col min="10497" max="10497" width="3.296875" style="2" customWidth="1"/>
    <col min="10498" max="10498" width="30.69921875" style="2" customWidth="1"/>
    <col min="10499" max="10499" width="28.8984375" style="2" customWidth="1"/>
    <col min="10500" max="10501" width="10.69921875" style="2" customWidth="1"/>
    <col min="10502" max="10502" width="10.3984375" style="2" bestFit="1" customWidth="1"/>
    <col min="10503" max="10503" width="7.69921875" style="2" customWidth="1"/>
    <col min="10504" max="10504" width="8.296875" style="2" customWidth="1"/>
    <col min="10505" max="10752" width="9.09765625" style="2"/>
    <col min="10753" max="10753" width="3.296875" style="2" customWidth="1"/>
    <col min="10754" max="10754" width="30.69921875" style="2" customWidth="1"/>
    <col min="10755" max="10755" width="28.8984375" style="2" customWidth="1"/>
    <col min="10756" max="10757" width="10.69921875" style="2" customWidth="1"/>
    <col min="10758" max="10758" width="10.3984375" style="2" bestFit="1" customWidth="1"/>
    <col min="10759" max="10759" width="7.69921875" style="2" customWidth="1"/>
    <col min="10760" max="10760" width="8.296875" style="2" customWidth="1"/>
    <col min="10761" max="11008" width="9.09765625" style="2"/>
    <col min="11009" max="11009" width="3.296875" style="2" customWidth="1"/>
    <col min="11010" max="11010" width="30.69921875" style="2" customWidth="1"/>
    <col min="11011" max="11011" width="28.8984375" style="2" customWidth="1"/>
    <col min="11012" max="11013" width="10.69921875" style="2" customWidth="1"/>
    <col min="11014" max="11014" width="10.3984375" style="2" bestFit="1" customWidth="1"/>
    <col min="11015" max="11015" width="7.69921875" style="2" customWidth="1"/>
    <col min="11016" max="11016" width="8.296875" style="2" customWidth="1"/>
    <col min="11017" max="11264" width="9.09765625" style="2"/>
    <col min="11265" max="11265" width="3.296875" style="2" customWidth="1"/>
    <col min="11266" max="11266" width="30.69921875" style="2" customWidth="1"/>
    <col min="11267" max="11267" width="28.8984375" style="2" customWidth="1"/>
    <col min="11268" max="11269" width="10.69921875" style="2" customWidth="1"/>
    <col min="11270" max="11270" width="10.3984375" style="2" bestFit="1" customWidth="1"/>
    <col min="11271" max="11271" width="7.69921875" style="2" customWidth="1"/>
    <col min="11272" max="11272" width="8.296875" style="2" customWidth="1"/>
    <col min="11273" max="11520" width="9.09765625" style="2"/>
    <col min="11521" max="11521" width="3.296875" style="2" customWidth="1"/>
    <col min="11522" max="11522" width="30.69921875" style="2" customWidth="1"/>
    <col min="11523" max="11523" width="28.8984375" style="2" customWidth="1"/>
    <col min="11524" max="11525" width="10.69921875" style="2" customWidth="1"/>
    <col min="11526" max="11526" width="10.3984375" style="2" bestFit="1" customWidth="1"/>
    <col min="11527" max="11527" width="7.69921875" style="2" customWidth="1"/>
    <col min="11528" max="11528" width="8.296875" style="2" customWidth="1"/>
    <col min="11529" max="11776" width="9.09765625" style="2"/>
    <col min="11777" max="11777" width="3.296875" style="2" customWidth="1"/>
    <col min="11778" max="11778" width="30.69921875" style="2" customWidth="1"/>
    <col min="11779" max="11779" width="28.8984375" style="2" customWidth="1"/>
    <col min="11780" max="11781" width="10.69921875" style="2" customWidth="1"/>
    <col min="11782" max="11782" width="10.3984375" style="2" bestFit="1" customWidth="1"/>
    <col min="11783" max="11783" width="7.69921875" style="2" customWidth="1"/>
    <col min="11784" max="11784" width="8.296875" style="2" customWidth="1"/>
    <col min="11785" max="12032" width="9.09765625" style="2"/>
    <col min="12033" max="12033" width="3.296875" style="2" customWidth="1"/>
    <col min="12034" max="12034" width="30.69921875" style="2" customWidth="1"/>
    <col min="12035" max="12035" width="28.8984375" style="2" customWidth="1"/>
    <col min="12036" max="12037" width="10.69921875" style="2" customWidth="1"/>
    <col min="12038" max="12038" width="10.3984375" style="2" bestFit="1" customWidth="1"/>
    <col min="12039" max="12039" width="7.69921875" style="2" customWidth="1"/>
    <col min="12040" max="12040" width="8.296875" style="2" customWidth="1"/>
    <col min="12041" max="12288" width="9.09765625" style="2"/>
    <col min="12289" max="12289" width="3.296875" style="2" customWidth="1"/>
    <col min="12290" max="12290" width="30.69921875" style="2" customWidth="1"/>
    <col min="12291" max="12291" width="28.8984375" style="2" customWidth="1"/>
    <col min="12292" max="12293" width="10.69921875" style="2" customWidth="1"/>
    <col min="12294" max="12294" width="10.3984375" style="2" bestFit="1" customWidth="1"/>
    <col min="12295" max="12295" width="7.69921875" style="2" customWidth="1"/>
    <col min="12296" max="12296" width="8.296875" style="2" customWidth="1"/>
    <col min="12297" max="12544" width="9.09765625" style="2"/>
    <col min="12545" max="12545" width="3.296875" style="2" customWidth="1"/>
    <col min="12546" max="12546" width="30.69921875" style="2" customWidth="1"/>
    <col min="12547" max="12547" width="28.8984375" style="2" customWidth="1"/>
    <col min="12548" max="12549" width="10.69921875" style="2" customWidth="1"/>
    <col min="12550" max="12550" width="10.3984375" style="2" bestFit="1" customWidth="1"/>
    <col min="12551" max="12551" width="7.69921875" style="2" customWidth="1"/>
    <col min="12552" max="12552" width="8.296875" style="2" customWidth="1"/>
    <col min="12553" max="12800" width="9.09765625" style="2"/>
    <col min="12801" max="12801" width="3.296875" style="2" customWidth="1"/>
    <col min="12802" max="12802" width="30.69921875" style="2" customWidth="1"/>
    <col min="12803" max="12803" width="28.8984375" style="2" customWidth="1"/>
    <col min="12804" max="12805" width="10.69921875" style="2" customWidth="1"/>
    <col min="12806" max="12806" width="10.3984375" style="2" bestFit="1" customWidth="1"/>
    <col min="12807" max="12807" width="7.69921875" style="2" customWidth="1"/>
    <col min="12808" max="12808" width="8.296875" style="2" customWidth="1"/>
    <col min="12809" max="13056" width="9.09765625" style="2"/>
    <col min="13057" max="13057" width="3.296875" style="2" customWidth="1"/>
    <col min="13058" max="13058" width="30.69921875" style="2" customWidth="1"/>
    <col min="13059" max="13059" width="28.8984375" style="2" customWidth="1"/>
    <col min="13060" max="13061" width="10.69921875" style="2" customWidth="1"/>
    <col min="13062" max="13062" width="10.3984375" style="2" bestFit="1" customWidth="1"/>
    <col min="13063" max="13063" width="7.69921875" style="2" customWidth="1"/>
    <col min="13064" max="13064" width="8.296875" style="2" customWidth="1"/>
    <col min="13065" max="13312" width="9.09765625" style="2"/>
    <col min="13313" max="13313" width="3.296875" style="2" customWidth="1"/>
    <col min="13314" max="13314" width="30.69921875" style="2" customWidth="1"/>
    <col min="13315" max="13315" width="28.8984375" style="2" customWidth="1"/>
    <col min="13316" max="13317" width="10.69921875" style="2" customWidth="1"/>
    <col min="13318" max="13318" width="10.3984375" style="2" bestFit="1" customWidth="1"/>
    <col min="13319" max="13319" width="7.69921875" style="2" customWidth="1"/>
    <col min="13320" max="13320" width="8.296875" style="2" customWidth="1"/>
    <col min="13321" max="13568" width="9.09765625" style="2"/>
    <col min="13569" max="13569" width="3.296875" style="2" customWidth="1"/>
    <col min="13570" max="13570" width="30.69921875" style="2" customWidth="1"/>
    <col min="13571" max="13571" width="28.8984375" style="2" customWidth="1"/>
    <col min="13572" max="13573" width="10.69921875" style="2" customWidth="1"/>
    <col min="13574" max="13574" width="10.3984375" style="2" bestFit="1" customWidth="1"/>
    <col min="13575" max="13575" width="7.69921875" style="2" customWidth="1"/>
    <col min="13576" max="13576" width="8.296875" style="2" customWidth="1"/>
    <col min="13577" max="13824" width="9.09765625" style="2"/>
    <col min="13825" max="13825" width="3.296875" style="2" customWidth="1"/>
    <col min="13826" max="13826" width="30.69921875" style="2" customWidth="1"/>
    <col min="13827" max="13827" width="28.8984375" style="2" customWidth="1"/>
    <col min="13828" max="13829" width="10.69921875" style="2" customWidth="1"/>
    <col min="13830" max="13830" width="10.3984375" style="2" bestFit="1" customWidth="1"/>
    <col min="13831" max="13831" width="7.69921875" style="2" customWidth="1"/>
    <col min="13832" max="13832" width="8.296875" style="2" customWidth="1"/>
    <col min="13833" max="14080" width="9.09765625" style="2"/>
    <col min="14081" max="14081" width="3.296875" style="2" customWidth="1"/>
    <col min="14082" max="14082" width="30.69921875" style="2" customWidth="1"/>
    <col min="14083" max="14083" width="28.8984375" style="2" customWidth="1"/>
    <col min="14084" max="14085" width="10.69921875" style="2" customWidth="1"/>
    <col min="14086" max="14086" width="10.3984375" style="2" bestFit="1" customWidth="1"/>
    <col min="14087" max="14087" width="7.69921875" style="2" customWidth="1"/>
    <col min="14088" max="14088" width="8.296875" style="2" customWidth="1"/>
    <col min="14089" max="14336" width="9.09765625" style="2"/>
    <col min="14337" max="14337" width="3.296875" style="2" customWidth="1"/>
    <col min="14338" max="14338" width="30.69921875" style="2" customWidth="1"/>
    <col min="14339" max="14339" width="28.8984375" style="2" customWidth="1"/>
    <col min="14340" max="14341" width="10.69921875" style="2" customWidth="1"/>
    <col min="14342" max="14342" width="10.3984375" style="2" bestFit="1" customWidth="1"/>
    <col min="14343" max="14343" width="7.69921875" style="2" customWidth="1"/>
    <col min="14344" max="14344" width="8.296875" style="2" customWidth="1"/>
    <col min="14345" max="14592" width="9.09765625" style="2"/>
    <col min="14593" max="14593" width="3.296875" style="2" customWidth="1"/>
    <col min="14594" max="14594" width="30.69921875" style="2" customWidth="1"/>
    <col min="14595" max="14595" width="28.8984375" style="2" customWidth="1"/>
    <col min="14596" max="14597" width="10.69921875" style="2" customWidth="1"/>
    <col min="14598" max="14598" width="10.3984375" style="2" bestFit="1" customWidth="1"/>
    <col min="14599" max="14599" width="7.69921875" style="2" customWidth="1"/>
    <col min="14600" max="14600" width="8.296875" style="2" customWidth="1"/>
    <col min="14601" max="14848" width="9.09765625" style="2"/>
    <col min="14849" max="14849" width="3.296875" style="2" customWidth="1"/>
    <col min="14850" max="14850" width="30.69921875" style="2" customWidth="1"/>
    <col min="14851" max="14851" width="28.8984375" style="2" customWidth="1"/>
    <col min="14852" max="14853" width="10.69921875" style="2" customWidth="1"/>
    <col min="14854" max="14854" width="10.3984375" style="2" bestFit="1" customWidth="1"/>
    <col min="14855" max="14855" width="7.69921875" style="2" customWidth="1"/>
    <col min="14856" max="14856" width="8.296875" style="2" customWidth="1"/>
    <col min="14857" max="15104" width="9.09765625" style="2"/>
    <col min="15105" max="15105" width="3.296875" style="2" customWidth="1"/>
    <col min="15106" max="15106" width="30.69921875" style="2" customWidth="1"/>
    <col min="15107" max="15107" width="28.8984375" style="2" customWidth="1"/>
    <col min="15108" max="15109" width="10.69921875" style="2" customWidth="1"/>
    <col min="15110" max="15110" width="10.3984375" style="2" bestFit="1" customWidth="1"/>
    <col min="15111" max="15111" width="7.69921875" style="2" customWidth="1"/>
    <col min="15112" max="15112" width="8.296875" style="2" customWidth="1"/>
    <col min="15113" max="15360" width="9.09765625" style="2"/>
    <col min="15361" max="15361" width="3.296875" style="2" customWidth="1"/>
    <col min="15362" max="15362" width="30.69921875" style="2" customWidth="1"/>
    <col min="15363" max="15363" width="28.8984375" style="2" customWidth="1"/>
    <col min="15364" max="15365" width="10.69921875" style="2" customWidth="1"/>
    <col min="15366" max="15366" width="10.3984375" style="2" bestFit="1" customWidth="1"/>
    <col min="15367" max="15367" width="7.69921875" style="2" customWidth="1"/>
    <col min="15368" max="15368" width="8.296875" style="2" customWidth="1"/>
    <col min="15369" max="15616" width="9.09765625" style="2"/>
    <col min="15617" max="15617" width="3.296875" style="2" customWidth="1"/>
    <col min="15618" max="15618" width="30.69921875" style="2" customWidth="1"/>
    <col min="15619" max="15619" width="28.8984375" style="2" customWidth="1"/>
    <col min="15620" max="15621" width="10.69921875" style="2" customWidth="1"/>
    <col min="15622" max="15622" width="10.3984375" style="2" bestFit="1" customWidth="1"/>
    <col min="15623" max="15623" width="7.69921875" style="2" customWidth="1"/>
    <col min="15624" max="15624" width="8.296875" style="2" customWidth="1"/>
    <col min="15625" max="15872" width="9.09765625" style="2"/>
    <col min="15873" max="15873" width="3.296875" style="2" customWidth="1"/>
    <col min="15874" max="15874" width="30.69921875" style="2" customWidth="1"/>
    <col min="15875" max="15875" width="28.8984375" style="2" customWidth="1"/>
    <col min="15876" max="15877" width="10.69921875" style="2" customWidth="1"/>
    <col min="15878" max="15878" width="10.3984375" style="2" bestFit="1" customWidth="1"/>
    <col min="15879" max="15879" width="7.69921875" style="2" customWidth="1"/>
    <col min="15880" max="15880" width="8.296875" style="2" customWidth="1"/>
    <col min="15881" max="16128" width="9.09765625" style="2"/>
    <col min="16129" max="16129" width="3.296875" style="2" customWidth="1"/>
    <col min="16130" max="16130" width="30.69921875" style="2" customWidth="1"/>
    <col min="16131" max="16131" width="28.8984375" style="2" customWidth="1"/>
    <col min="16132" max="16133" width="10.69921875" style="2" customWidth="1"/>
    <col min="16134" max="16134" width="10.3984375" style="2" bestFit="1" customWidth="1"/>
    <col min="16135" max="16135" width="7.69921875" style="2" customWidth="1"/>
    <col min="16136" max="16136" width="8.296875" style="2" customWidth="1"/>
    <col min="16137" max="16384" width="9.09765625" style="2"/>
  </cols>
  <sheetData>
    <row r="1" spans="2:12" ht="18.600000000000001" customHeight="1" x14ac:dyDescent="0.25">
      <c r="B1" s="173" t="s">
        <v>275</v>
      </c>
      <c r="C1" s="173"/>
      <c r="D1" s="173"/>
      <c r="E1" s="173"/>
      <c r="F1" s="173"/>
      <c r="G1" s="173"/>
    </row>
    <row r="2" spans="2:12" ht="15.7" customHeight="1" x14ac:dyDescent="0.25">
      <c r="C2" s="3">
        <v>42948</v>
      </c>
    </row>
    <row r="3" spans="2:12" ht="15.7" customHeight="1" x14ac:dyDescent="0.25">
      <c r="C3" s="3"/>
    </row>
    <row r="4" spans="2:12" ht="15" customHeight="1" x14ac:dyDescent="0.25">
      <c r="B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12" ht="11.95" customHeight="1" x14ac:dyDescent="0.25">
      <c r="B5" s="2" t="s">
        <v>276</v>
      </c>
      <c r="C5" s="2" t="s">
        <v>277</v>
      </c>
      <c r="D5" s="4">
        <v>115.27</v>
      </c>
      <c r="E5" s="4">
        <v>23.05</v>
      </c>
      <c r="F5" s="4">
        <v>138.32</v>
      </c>
      <c r="G5" s="5">
        <v>108670</v>
      </c>
    </row>
    <row r="6" spans="2:12" ht="11.95" customHeight="1" x14ac:dyDescent="0.25">
      <c r="B6" s="2" t="s">
        <v>278</v>
      </c>
      <c r="C6" s="2" t="s">
        <v>279</v>
      </c>
      <c r="D6" s="4">
        <v>50.59</v>
      </c>
      <c r="E6" s="4">
        <v>2.5299999999999998</v>
      </c>
      <c r="F6" s="4">
        <f>D6+E6</f>
        <v>53.120000000000005</v>
      </c>
      <c r="G6" s="5">
        <v>108674</v>
      </c>
      <c r="H6" s="11"/>
    </row>
    <row r="7" spans="2:12" ht="11.95" customHeight="1" x14ac:dyDescent="0.25">
      <c r="B7" s="2" t="s">
        <v>276</v>
      </c>
      <c r="C7" s="2" t="s">
        <v>277</v>
      </c>
      <c r="D7" s="4">
        <v>115.27</v>
      </c>
      <c r="E7" s="4">
        <v>23.05</v>
      </c>
      <c r="F7" s="4">
        <f>D7+E7</f>
        <v>138.32</v>
      </c>
      <c r="G7" s="5">
        <v>108683</v>
      </c>
      <c r="H7" s="11"/>
    </row>
    <row r="8" spans="2:12" ht="12.85" customHeight="1" x14ac:dyDescent="0.25">
      <c r="D8" s="13">
        <f>SUM(D5:D7)</f>
        <v>281.13</v>
      </c>
      <c r="E8" s="13">
        <f>SUM(E5:E7)</f>
        <v>48.63</v>
      </c>
      <c r="F8" s="13">
        <f>SUM(F5:F7)</f>
        <v>329.76</v>
      </c>
      <c r="I8" s="2" t="s">
        <v>21</v>
      </c>
    </row>
    <row r="9" spans="2:12" x14ac:dyDescent="0.25">
      <c r="B9" s="6" t="s">
        <v>22</v>
      </c>
      <c r="D9" s="14"/>
      <c r="E9" s="14"/>
      <c r="F9" s="14"/>
    </row>
    <row r="10" spans="2:12" x14ac:dyDescent="0.25">
      <c r="B10" s="9" t="s">
        <v>126</v>
      </c>
      <c r="C10" s="2" t="s">
        <v>174</v>
      </c>
      <c r="D10" s="12">
        <v>56.17</v>
      </c>
      <c r="E10" s="12">
        <v>11.23</v>
      </c>
      <c r="F10" s="12">
        <f>D10+E10</f>
        <v>67.400000000000006</v>
      </c>
      <c r="G10" s="5">
        <v>108676</v>
      </c>
      <c r="H10" s="11"/>
    </row>
    <row r="11" spans="2:12" x14ac:dyDescent="0.25">
      <c r="B11" s="9" t="s">
        <v>280</v>
      </c>
      <c r="C11" s="2" t="s">
        <v>179</v>
      </c>
      <c r="D11" s="15">
        <v>20.7</v>
      </c>
      <c r="E11" s="15"/>
      <c r="F11" s="15">
        <f>D11+E11</f>
        <v>20.7</v>
      </c>
      <c r="G11" s="17">
        <v>108679</v>
      </c>
      <c r="J11" s="16"/>
      <c r="K11" s="16"/>
      <c r="L11" s="16"/>
    </row>
    <row r="12" spans="2:12" x14ac:dyDescent="0.25">
      <c r="B12" s="9" t="s">
        <v>281</v>
      </c>
      <c r="C12" s="2" t="s">
        <v>282</v>
      </c>
      <c r="D12" s="15">
        <v>180</v>
      </c>
      <c r="E12" s="15"/>
      <c r="F12" s="15">
        <f>D12+E12</f>
        <v>180</v>
      </c>
      <c r="G12" s="17">
        <v>108680</v>
      </c>
      <c r="J12" s="16"/>
      <c r="K12" s="16"/>
      <c r="L12" s="16"/>
    </row>
    <row r="13" spans="2:12" x14ac:dyDescent="0.25">
      <c r="B13" s="9" t="s">
        <v>283</v>
      </c>
      <c r="C13" s="2" t="s">
        <v>284</v>
      </c>
      <c r="D13" s="15">
        <v>96.4</v>
      </c>
      <c r="E13" s="15">
        <v>19.28</v>
      </c>
      <c r="F13" s="15">
        <f>D13+E13</f>
        <v>115.68</v>
      </c>
      <c r="G13" s="17"/>
      <c r="J13" s="16"/>
      <c r="K13" s="16"/>
      <c r="L13" s="16"/>
    </row>
    <row r="14" spans="2:12" x14ac:dyDescent="0.25">
      <c r="D14" s="13">
        <f>SUM(D10:D13)</f>
        <v>353.27</v>
      </c>
      <c r="E14" s="13">
        <f>SUM(E10:E13)</f>
        <v>30.51</v>
      </c>
      <c r="F14" s="13">
        <f>SUM(F10:F13)</f>
        <v>383.78000000000003</v>
      </c>
    </row>
    <row r="15" spans="2:12" x14ac:dyDescent="0.25">
      <c r="B15" s="6" t="s">
        <v>44</v>
      </c>
      <c r="D15" s="14"/>
      <c r="E15" s="14"/>
      <c r="F15" s="14"/>
    </row>
    <row r="16" spans="2:12" x14ac:dyDescent="0.25">
      <c r="B16" s="9" t="s">
        <v>285</v>
      </c>
      <c r="C16" s="2" t="s">
        <v>286</v>
      </c>
      <c r="D16" s="14">
        <v>42.6</v>
      </c>
      <c r="E16" s="14">
        <v>8.52</v>
      </c>
      <c r="F16" s="14">
        <v>51.12</v>
      </c>
      <c r="G16" s="5" t="s">
        <v>8</v>
      </c>
    </row>
    <row r="17" spans="1:8" x14ac:dyDescent="0.25">
      <c r="B17" s="9" t="s">
        <v>285</v>
      </c>
      <c r="C17" s="2" t="s">
        <v>287</v>
      </c>
      <c r="D17" s="15">
        <v>93.16</v>
      </c>
      <c r="E17" s="15">
        <v>18.63</v>
      </c>
      <c r="F17" s="15">
        <v>111.79</v>
      </c>
      <c r="G17" s="5" t="s">
        <v>8</v>
      </c>
      <c r="H17" s="11"/>
    </row>
    <row r="18" spans="1:8" x14ac:dyDescent="0.25">
      <c r="B18" s="9" t="s">
        <v>288</v>
      </c>
      <c r="C18" s="2" t="s">
        <v>289</v>
      </c>
      <c r="D18" s="12">
        <v>281.10000000000002</v>
      </c>
      <c r="E18" s="12">
        <v>56.22</v>
      </c>
      <c r="F18" s="12">
        <v>337.32</v>
      </c>
      <c r="G18" s="5">
        <v>108672</v>
      </c>
      <c r="H18" s="11"/>
    </row>
    <row r="19" spans="1:8" x14ac:dyDescent="0.25">
      <c r="B19" s="9" t="s">
        <v>278</v>
      </c>
      <c r="C19" s="2" t="s">
        <v>290</v>
      </c>
      <c r="D19" s="12">
        <v>569.52</v>
      </c>
      <c r="E19" s="12">
        <v>113.9</v>
      </c>
      <c r="F19" s="12">
        <v>683.42</v>
      </c>
      <c r="G19" s="5">
        <v>108674</v>
      </c>
      <c r="H19" s="11"/>
    </row>
    <row r="20" spans="1:8" x14ac:dyDescent="0.25">
      <c r="B20" s="9" t="s">
        <v>291</v>
      </c>
      <c r="C20" s="2" t="s">
        <v>292</v>
      </c>
      <c r="D20" s="12">
        <v>8.99</v>
      </c>
      <c r="E20" s="12">
        <v>1.49</v>
      </c>
      <c r="F20" s="12">
        <f>D20+E20</f>
        <v>10.48</v>
      </c>
      <c r="G20" s="5" t="s">
        <v>118</v>
      </c>
      <c r="H20" s="11"/>
    </row>
    <row r="21" spans="1:8" x14ac:dyDescent="0.25">
      <c r="B21" s="9" t="s">
        <v>293</v>
      </c>
      <c r="C21" s="2" t="s">
        <v>294</v>
      </c>
      <c r="D21" s="12">
        <v>150</v>
      </c>
      <c r="E21" s="12"/>
      <c r="F21" s="12">
        <f>D21+E21</f>
        <v>150</v>
      </c>
      <c r="G21" s="5">
        <v>108677</v>
      </c>
      <c r="H21" s="11"/>
    </row>
    <row r="22" spans="1:8" s="21" customFormat="1" x14ac:dyDescent="0.25">
      <c r="A22" s="20"/>
      <c r="C22" s="22"/>
      <c r="D22" s="13">
        <f>SUM(D16:D21)</f>
        <v>1145.3699999999999</v>
      </c>
      <c r="E22" s="13">
        <f>SUM(E16:E21)</f>
        <v>198.76000000000002</v>
      </c>
      <c r="F22" s="13">
        <f>SUM(F16:F21)</f>
        <v>1344.13</v>
      </c>
      <c r="G22" s="23" t="s">
        <v>21</v>
      </c>
      <c r="H22" s="20"/>
    </row>
    <row r="23" spans="1:8" x14ac:dyDescent="0.25">
      <c r="B23" s="6" t="s">
        <v>54</v>
      </c>
      <c r="D23" s="14"/>
      <c r="E23" s="14"/>
      <c r="F23" s="14"/>
    </row>
    <row r="24" spans="1:8" x14ac:dyDescent="0.25">
      <c r="B24" s="9" t="s">
        <v>278</v>
      </c>
      <c r="C24" s="2" t="s">
        <v>295</v>
      </c>
      <c r="D24" s="12">
        <v>253.7</v>
      </c>
      <c r="E24" s="12">
        <v>12.69</v>
      </c>
      <c r="F24" s="12">
        <f>D24+E24</f>
        <v>266.39</v>
      </c>
      <c r="G24" s="24">
        <v>108674</v>
      </c>
      <c r="H24" s="11"/>
    </row>
    <row r="25" spans="1:8" x14ac:dyDescent="0.25">
      <c r="B25" s="9" t="s">
        <v>296</v>
      </c>
      <c r="C25" s="2" t="s">
        <v>297</v>
      </c>
      <c r="D25" s="12">
        <v>9344</v>
      </c>
      <c r="E25" s="12">
        <v>1868.8</v>
      </c>
      <c r="F25" s="12">
        <f>D25+E25</f>
        <v>11212.8</v>
      </c>
      <c r="G25" s="24">
        <v>108678</v>
      </c>
      <c r="H25" s="11"/>
    </row>
    <row r="26" spans="1:8" x14ac:dyDescent="0.25">
      <c r="B26" s="25"/>
      <c r="C26" s="21"/>
      <c r="D26" s="13">
        <f>SUM(D24:D25)</f>
        <v>9597.7000000000007</v>
      </c>
      <c r="E26" s="13">
        <f>SUM(E24:E25)</f>
        <v>1881.49</v>
      </c>
      <c r="F26" s="13">
        <f>SUM(F24:F25)</f>
        <v>11479.189999999999</v>
      </c>
    </row>
    <row r="27" spans="1:8" x14ac:dyDescent="0.25">
      <c r="B27" s="6" t="s">
        <v>62</v>
      </c>
      <c r="D27" s="26"/>
      <c r="E27" s="26"/>
      <c r="F27" s="26"/>
    </row>
    <row r="28" spans="1:8" x14ac:dyDescent="0.25">
      <c r="B28" s="9"/>
      <c r="D28" s="26"/>
      <c r="E28" s="26"/>
      <c r="F28" s="26"/>
    </row>
    <row r="29" spans="1:8" x14ac:dyDescent="0.25">
      <c r="D29" s="13">
        <f>D28</f>
        <v>0</v>
      </c>
      <c r="E29" s="13">
        <f>E28</f>
        <v>0</v>
      </c>
      <c r="F29" s="13">
        <f>F28</f>
        <v>0</v>
      </c>
    </row>
    <row r="30" spans="1:8" x14ac:dyDescent="0.25">
      <c r="B30" s="6" t="s">
        <v>63</v>
      </c>
      <c r="D30" s="26"/>
      <c r="E30" s="26"/>
      <c r="F30" s="26"/>
    </row>
    <row r="31" spans="1:8" x14ac:dyDescent="0.25">
      <c r="B31" s="9" t="s">
        <v>298</v>
      </c>
      <c r="C31" s="2" t="s">
        <v>299</v>
      </c>
      <c r="D31" s="26">
        <v>1228</v>
      </c>
      <c r="E31" s="26">
        <v>245.6</v>
      </c>
      <c r="F31" s="26">
        <v>1473.6</v>
      </c>
      <c r="G31" s="5">
        <v>108673</v>
      </c>
      <c r="H31" s="11"/>
    </row>
    <row r="32" spans="1:8" x14ac:dyDescent="0.25">
      <c r="B32" s="9" t="s">
        <v>201</v>
      </c>
      <c r="C32" s="2" t="s">
        <v>295</v>
      </c>
      <c r="D32" s="26">
        <v>73.459999999999994</v>
      </c>
      <c r="E32" s="26">
        <v>3.67</v>
      </c>
      <c r="F32" s="26">
        <v>77.13</v>
      </c>
      <c r="G32" s="5">
        <v>108674</v>
      </c>
      <c r="H32" s="11"/>
    </row>
    <row r="33" spans="2:9" x14ac:dyDescent="0.25">
      <c r="D33" s="13">
        <f>SUM(D31:D32)</f>
        <v>1301.46</v>
      </c>
      <c r="E33" s="13">
        <f>SUM(E31:E32)</f>
        <v>249.26999999999998</v>
      </c>
      <c r="F33" s="13">
        <f>SUM(F31:F32)</f>
        <v>1550.73</v>
      </c>
    </row>
    <row r="34" spans="2:9" x14ac:dyDescent="0.25">
      <c r="B34" s="174" t="s">
        <v>66</v>
      </c>
      <c r="C34" s="175"/>
      <c r="D34" s="26"/>
      <c r="E34" s="26"/>
      <c r="F34" s="26"/>
      <c r="I34" s="2" t="s">
        <v>21</v>
      </c>
    </row>
    <row r="35" spans="2:9" x14ac:dyDescent="0.25">
      <c r="B35" s="9"/>
      <c r="C35" s="9"/>
      <c r="D35" s="26"/>
      <c r="E35" s="26"/>
      <c r="F35" s="26"/>
    </row>
    <row r="36" spans="2:9" x14ac:dyDescent="0.25">
      <c r="D36" s="13">
        <f>SUM(D34:D35)</f>
        <v>0</v>
      </c>
      <c r="E36" s="13">
        <f>SUM(E34:E35)</f>
        <v>0</v>
      </c>
      <c r="F36" s="13">
        <f>SUM(F34:F35)</f>
        <v>0</v>
      </c>
    </row>
    <row r="37" spans="2:9" x14ac:dyDescent="0.25">
      <c r="B37" s="6" t="s">
        <v>67</v>
      </c>
      <c r="D37" s="26"/>
      <c r="E37" s="26"/>
      <c r="F37" s="26"/>
    </row>
    <row r="38" spans="2:9" x14ac:dyDescent="0.25">
      <c r="B38" s="9" t="s">
        <v>278</v>
      </c>
      <c r="C38" s="2" t="s">
        <v>279</v>
      </c>
      <c r="D38" s="26">
        <v>412.34</v>
      </c>
      <c r="E38" s="26">
        <v>20.62</v>
      </c>
      <c r="F38" s="26">
        <f>D38+E38</f>
        <v>432.96</v>
      </c>
      <c r="G38" s="5">
        <v>108674</v>
      </c>
      <c r="H38" s="11"/>
    </row>
    <row r="39" spans="2:9" x14ac:dyDescent="0.25">
      <c r="D39" s="13">
        <f>SUM(D38:D38)</f>
        <v>412.34</v>
      </c>
      <c r="E39" s="13">
        <f>SUM(E38:E38)</f>
        <v>20.62</v>
      </c>
      <c r="F39" s="13">
        <f>SUM(F38:F38)</f>
        <v>432.96</v>
      </c>
      <c r="G39" s="5" t="s">
        <v>8</v>
      </c>
    </row>
    <row r="40" spans="2:9" x14ac:dyDescent="0.25">
      <c r="B40" s="6" t="s">
        <v>69</v>
      </c>
      <c r="D40" s="26"/>
      <c r="E40" s="26"/>
      <c r="F40" s="26"/>
    </row>
    <row r="41" spans="2:9" x14ac:dyDescent="0.25">
      <c r="B41" s="9"/>
      <c r="D41" s="14"/>
      <c r="E41" s="14"/>
      <c r="F41" s="14"/>
      <c r="H41" s="11"/>
    </row>
    <row r="42" spans="2:9" x14ac:dyDescent="0.25">
      <c r="B42" s="9"/>
      <c r="C42" s="22"/>
      <c r="D42" s="13">
        <f>SUM(D41:D41)</f>
        <v>0</v>
      </c>
      <c r="E42" s="13">
        <f>SUM(E41:E41)</f>
        <v>0</v>
      </c>
      <c r="F42" s="13">
        <f>SUM(F41:F41)</f>
        <v>0</v>
      </c>
    </row>
    <row r="43" spans="2:9" x14ac:dyDescent="0.25">
      <c r="B43" s="27"/>
      <c r="C43" s="28"/>
      <c r="D43" s="26"/>
      <c r="E43" s="26"/>
      <c r="F43" s="26"/>
    </row>
    <row r="44" spans="2:9" x14ac:dyDescent="0.25">
      <c r="B44" s="6" t="s">
        <v>72</v>
      </c>
      <c r="D44" s="26"/>
      <c r="E44" s="26"/>
      <c r="F44" s="26"/>
    </row>
    <row r="45" spans="2:9" x14ac:dyDescent="0.25">
      <c r="B45" s="9" t="s">
        <v>278</v>
      </c>
      <c r="C45" s="2" t="s">
        <v>279</v>
      </c>
      <c r="D45" s="26">
        <v>37.340000000000003</v>
      </c>
      <c r="E45" s="26">
        <v>1.87</v>
      </c>
      <c r="F45" s="26">
        <f>D45+E45</f>
        <v>39.21</v>
      </c>
      <c r="G45" s="5">
        <v>108674</v>
      </c>
    </row>
    <row r="46" spans="2:9" x14ac:dyDescent="0.25">
      <c r="B46" s="9" t="s">
        <v>300</v>
      </c>
      <c r="C46" s="2" t="s">
        <v>301</v>
      </c>
      <c r="D46" s="26">
        <v>666.43</v>
      </c>
      <c r="E46" s="26">
        <v>133.29</v>
      </c>
      <c r="F46" s="26">
        <f>D46+E46</f>
        <v>799.71999999999991</v>
      </c>
    </row>
    <row r="47" spans="2:9" x14ac:dyDescent="0.25">
      <c r="D47" s="13">
        <f>SUM(D45:D46)</f>
        <v>703.77</v>
      </c>
      <c r="E47" s="13">
        <f>SUM(E45:E46)</f>
        <v>135.16</v>
      </c>
      <c r="F47" s="13">
        <f>SUM(F45:F46)</f>
        <v>838.93</v>
      </c>
    </row>
    <row r="48" spans="2:9" x14ac:dyDescent="0.25">
      <c r="B48" s="6" t="s">
        <v>75</v>
      </c>
      <c r="C48" s="9"/>
      <c r="D48" s="14"/>
      <c r="E48" s="14"/>
      <c r="F48" s="14"/>
    </row>
    <row r="49" spans="1:12" x14ac:dyDescent="0.25">
      <c r="B49" s="44" t="s">
        <v>302</v>
      </c>
      <c r="C49" s="44" t="s">
        <v>303</v>
      </c>
      <c r="D49" s="53">
        <v>410</v>
      </c>
      <c r="E49" s="49">
        <v>82</v>
      </c>
      <c r="F49" s="49">
        <v>492</v>
      </c>
      <c r="G49" s="24">
        <v>108671</v>
      </c>
    </row>
    <row r="50" spans="1:12" x14ac:dyDescent="0.25">
      <c r="B50" s="9"/>
      <c r="D50" s="12"/>
      <c r="E50" s="12"/>
      <c r="F50" s="12"/>
      <c r="H50" s="11"/>
      <c r="J50" s="29"/>
      <c r="K50" s="29"/>
      <c r="L50" s="29"/>
    </row>
    <row r="51" spans="1:12" x14ac:dyDescent="0.25">
      <c r="D51" s="13">
        <f>SUM(D49:D50)</f>
        <v>410</v>
      </c>
      <c r="E51" s="13">
        <f>SUM(E49:E50)</f>
        <v>82</v>
      </c>
      <c r="F51" s="13">
        <f>SUM(F49:F50)</f>
        <v>492</v>
      </c>
    </row>
    <row r="52" spans="1:12" x14ac:dyDescent="0.25">
      <c r="B52" s="6" t="s">
        <v>78</v>
      </c>
      <c r="D52" s="14"/>
      <c r="E52" s="14"/>
      <c r="F52" s="14"/>
    </row>
    <row r="53" spans="1:12" x14ac:dyDescent="0.25">
      <c r="B53" s="9" t="s">
        <v>304</v>
      </c>
      <c r="C53" s="2" t="s">
        <v>305</v>
      </c>
      <c r="D53" s="14">
        <v>360</v>
      </c>
      <c r="E53" s="14">
        <v>72</v>
      </c>
      <c r="F53" s="14">
        <f>D53+E53</f>
        <v>432</v>
      </c>
      <c r="G53" s="5">
        <v>108675</v>
      </c>
    </row>
    <row r="54" spans="1:12" x14ac:dyDescent="0.25">
      <c r="B54" s="9"/>
      <c r="D54" s="12"/>
      <c r="E54" s="12"/>
      <c r="F54" s="12"/>
      <c r="H54" s="11"/>
    </row>
    <row r="55" spans="1:12" x14ac:dyDescent="0.25">
      <c r="B55" s="25"/>
      <c r="C55" s="21"/>
      <c r="D55" s="13">
        <f>SUM(D53:D54)</f>
        <v>360</v>
      </c>
      <c r="E55" s="13">
        <f>SUM(E53:E54)</f>
        <v>72</v>
      </c>
      <c r="F55" s="13">
        <f>SUM(F53:F54)</f>
        <v>432</v>
      </c>
    </row>
    <row r="56" spans="1:12" x14ac:dyDescent="0.25">
      <c r="B56" s="30" t="s">
        <v>83</v>
      </c>
      <c r="C56" s="21"/>
      <c r="D56" s="26"/>
      <c r="E56" s="26"/>
      <c r="F56" s="26"/>
    </row>
    <row r="57" spans="1:12" x14ac:dyDescent="0.25">
      <c r="B57" s="25"/>
      <c r="C57" s="31"/>
      <c r="D57" s="26"/>
      <c r="E57" s="26"/>
      <c r="F57" s="26"/>
      <c r="H57" s="11"/>
    </row>
    <row r="58" spans="1:12" x14ac:dyDescent="0.25">
      <c r="B58" s="25"/>
      <c r="C58" s="21"/>
      <c r="D58" s="13">
        <f>SUM(D57:D57)</f>
        <v>0</v>
      </c>
      <c r="E58" s="13">
        <f>SUM(E57:E57)</f>
        <v>0</v>
      </c>
      <c r="F58" s="13">
        <f>SUM(F57:F57)</f>
        <v>0</v>
      </c>
    </row>
    <row r="59" spans="1:12" x14ac:dyDescent="0.25">
      <c r="B59" s="6" t="s">
        <v>87</v>
      </c>
      <c r="C59" s="22"/>
      <c r="D59" s="14"/>
      <c r="E59" s="14"/>
      <c r="F59" s="14"/>
    </row>
    <row r="60" spans="1:12" x14ac:dyDescent="0.25">
      <c r="B60" s="9" t="s">
        <v>306</v>
      </c>
      <c r="C60" s="21" t="s">
        <v>307</v>
      </c>
      <c r="D60" s="14">
        <v>55</v>
      </c>
      <c r="E60" s="14"/>
      <c r="F60" s="14">
        <v>55</v>
      </c>
      <c r="G60" s="5">
        <v>100215</v>
      </c>
    </row>
    <row r="61" spans="1:12" x14ac:dyDescent="0.25">
      <c r="B61" s="9" t="s">
        <v>306</v>
      </c>
      <c r="C61" s="21" t="s">
        <v>307</v>
      </c>
      <c r="D61" s="14">
        <v>55</v>
      </c>
      <c r="E61" s="14"/>
      <c r="F61" s="14">
        <v>55</v>
      </c>
      <c r="G61" s="5">
        <v>108685</v>
      </c>
    </row>
    <row r="62" spans="1:12" x14ac:dyDescent="0.25">
      <c r="B62" s="6"/>
      <c r="C62" s="22"/>
      <c r="D62" s="13">
        <f>SUM(D60:D61)</f>
        <v>110</v>
      </c>
      <c r="E62" s="13"/>
      <c r="F62" s="13">
        <f>SUM(F60:F61)</f>
        <v>110</v>
      </c>
    </row>
    <row r="63" spans="1:12" x14ac:dyDescent="0.25">
      <c r="B63" s="6" t="s">
        <v>93</v>
      </c>
      <c r="D63" s="26"/>
      <c r="E63" s="26"/>
      <c r="F63" s="26"/>
    </row>
    <row r="64" spans="1:12" x14ac:dyDescent="0.25">
      <c r="A64" s="37"/>
      <c r="B64" s="38" t="s">
        <v>94</v>
      </c>
      <c r="C64" s="39" t="s">
        <v>308</v>
      </c>
      <c r="D64" s="40">
        <v>13984.25</v>
      </c>
      <c r="E64" s="40"/>
      <c r="F64" s="40">
        <v>13984.25</v>
      </c>
      <c r="G64" s="41" t="s">
        <v>96</v>
      </c>
    </row>
    <row r="65" spans="1:7" x14ac:dyDescent="0.25">
      <c r="A65" s="37"/>
      <c r="B65" s="38" t="s">
        <v>97</v>
      </c>
      <c r="C65" s="39" t="s">
        <v>309</v>
      </c>
      <c r="D65" s="40">
        <v>3853.15</v>
      </c>
      <c r="E65" s="40"/>
      <c r="F65" s="40">
        <f>D65</f>
        <v>3853.15</v>
      </c>
      <c r="G65" s="41">
        <v>108681</v>
      </c>
    </row>
    <row r="66" spans="1:7" x14ac:dyDescent="0.25">
      <c r="A66" s="37"/>
      <c r="B66" s="38" t="s">
        <v>99</v>
      </c>
      <c r="C66" s="39" t="s">
        <v>310</v>
      </c>
      <c r="D66" s="40">
        <v>4412.22</v>
      </c>
      <c r="E66" s="40"/>
      <c r="F66" s="40">
        <f>D66</f>
        <v>4412.22</v>
      </c>
      <c r="G66" s="41">
        <v>108682</v>
      </c>
    </row>
    <row r="67" spans="1:7" x14ac:dyDescent="0.25">
      <c r="D67" s="13">
        <f>SUM(D64:D66)</f>
        <v>22249.620000000003</v>
      </c>
      <c r="E67" s="13">
        <v>0</v>
      </c>
      <c r="F67" s="13">
        <f>SUM(F64:F66)</f>
        <v>22249.620000000003</v>
      </c>
    </row>
    <row r="68" spans="1:7" x14ac:dyDescent="0.25">
      <c r="D68" s="42"/>
      <c r="E68" s="42"/>
      <c r="F68" s="42"/>
    </row>
    <row r="69" spans="1:7" x14ac:dyDescent="0.25">
      <c r="C69" s="43" t="s">
        <v>101</v>
      </c>
      <c r="D69" s="13">
        <f>D8+D14+D22+D26+D33+D39+D47+D51+D55+D62+D67</f>
        <v>36924.660000000003</v>
      </c>
      <c r="E69" s="13">
        <f>E8+E14+E22+E26+E33+E39+E47+E51+E55+E62+E67</f>
        <v>2718.4399999999996</v>
      </c>
      <c r="F69" s="13">
        <f>F8+F14+F22+F26+F33+F39+F47+F51+F55+F62+F67</f>
        <v>39643.1</v>
      </c>
    </row>
    <row r="70" spans="1:7" x14ac:dyDescent="0.25">
      <c r="B70" s="44"/>
      <c r="C70" s="21"/>
      <c r="D70" s="29"/>
      <c r="E70" s="29"/>
      <c r="F70" s="29"/>
    </row>
    <row r="71" spans="1:7" x14ac:dyDescent="0.25">
      <c r="B71" s="44"/>
      <c r="C71" s="51"/>
      <c r="D71" s="15"/>
    </row>
    <row r="72" spans="1:7" x14ac:dyDescent="0.25">
      <c r="B72" s="44"/>
      <c r="C72" s="51"/>
      <c r="D72" s="15"/>
    </row>
    <row r="73" spans="1:7" x14ac:dyDescent="0.25">
      <c r="B73" s="52"/>
    </row>
  </sheetData>
  <mergeCells count="2">
    <mergeCell ref="B1:G1"/>
    <mergeCell ref="B34:C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selection activeCell="E14" sqref="E14"/>
    </sheetView>
  </sheetViews>
  <sheetFormatPr defaultRowHeight="14.4" x14ac:dyDescent="0.3"/>
  <cols>
    <col min="1" max="1" width="28.59765625" customWidth="1"/>
    <col min="2" max="2" width="32.09765625" bestFit="1" customWidth="1"/>
    <col min="3" max="3" width="13.69921875" customWidth="1"/>
    <col min="4" max="4" width="9.296875" customWidth="1"/>
    <col min="5" max="5" width="10.3984375" bestFit="1" customWidth="1"/>
    <col min="6" max="6" width="8.296875" customWidth="1"/>
    <col min="256" max="256" width="3.8984375" bestFit="1" customWidth="1"/>
    <col min="257" max="257" width="28.59765625" customWidth="1"/>
    <col min="258" max="258" width="32.09765625" bestFit="1" customWidth="1"/>
    <col min="259" max="259" width="13.69921875" customWidth="1"/>
    <col min="260" max="260" width="9.296875" customWidth="1"/>
    <col min="261" max="261" width="10.3984375" bestFit="1" customWidth="1"/>
    <col min="262" max="262" width="8.296875" customWidth="1"/>
    <col min="512" max="512" width="3.8984375" bestFit="1" customWidth="1"/>
    <col min="513" max="513" width="28.59765625" customWidth="1"/>
    <col min="514" max="514" width="32.09765625" bestFit="1" customWidth="1"/>
    <col min="515" max="515" width="13.69921875" customWidth="1"/>
    <col min="516" max="516" width="9.296875" customWidth="1"/>
    <col min="517" max="517" width="10.3984375" bestFit="1" customWidth="1"/>
    <col min="518" max="518" width="8.296875" customWidth="1"/>
    <col min="768" max="768" width="3.8984375" bestFit="1" customWidth="1"/>
    <col min="769" max="769" width="28.59765625" customWidth="1"/>
    <col min="770" max="770" width="32.09765625" bestFit="1" customWidth="1"/>
    <col min="771" max="771" width="13.69921875" customWidth="1"/>
    <col min="772" max="772" width="9.296875" customWidth="1"/>
    <col min="773" max="773" width="10.3984375" bestFit="1" customWidth="1"/>
    <col min="774" max="774" width="8.296875" customWidth="1"/>
    <col min="1024" max="1024" width="3.8984375" bestFit="1" customWidth="1"/>
    <col min="1025" max="1025" width="28.59765625" customWidth="1"/>
    <col min="1026" max="1026" width="32.09765625" bestFit="1" customWidth="1"/>
    <col min="1027" max="1027" width="13.69921875" customWidth="1"/>
    <col min="1028" max="1028" width="9.296875" customWidth="1"/>
    <col min="1029" max="1029" width="10.3984375" bestFit="1" customWidth="1"/>
    <col min="1030" max="1030" width="8.296875" customWidth="1"/>
    <col min="1280" max="1280" width="3.8984375" bestFit="1" customWidth="1"/>
    <col min="1281" max="1281" width="28.59765625" customWidth="1"/>
    <col min="1282" max="1282" width="32.09765625" bestFit="1" customWidth="1"/>
    <col min="1283" max="1283" width="13.69921875" customWidth="1"/>
    <col min="1284" max="1284" width="9.296875" customWidth="1"/>
    <col min="1285" max="1285" width="10.3984375" bestFit="1" customWidth="1"/>
    <col min="1286" max="1286" width="8.296875" customWidth="1"/>
    <col min="1536" max="1536" width="3.8984375" bestFit="1" customWidth="1"/>
    <col min="1537" max="1537" width="28.59765625" customWidth="1"/>
    <col min="1538" max="1538" width="32.09765625" bestFit="1" customWidth="1"/>
    <col min="1539" max="1539" width="13.69921875" customWidth="1"/>
    <col min="1540" max="1540" width="9.296875" customWidth="1"/>
    <col min="1541" max="1541" width="10.3984375" bestFit="1" customWidth="1"/>
    <col min="1542" max="1542" width="8.296875" customWidth="1"/>
    <col min="1792" max="1792" width="3.8984375" bestFit="1" customWidth="1"/>
    <col min="1793" max="1793" width="28.59765625" customWidth="1"/>
    <col min="1794" max="1794" width="32.09765625" bestFit="1" customWidth="1"/>
    <col min="1795" max="1795" width="13.69921875" customWidth="1"/>
    <col min="1796" max="1796" width="9.296875" customWidth="1"/>
    <col min="1797" max="1797" width="10.3984375" bestFit="1" customWidth="1"/>
    <col min="1798" max="1798" width="8.296875" customWidth="1"/>
    <col min="2048" max="2048" width="3.8984375" bestFit="1" customWidth="1"/>
    <col min="2049" max="2049" width="28.59765625" customWidth="1"/>
    <col min="2050" max="2050" width="32.09765625" bestFit="1" customWidth="1"/>
    <col min="2051" max="2051" width="13.69921875" customWidth="1"/>
    <col min="2052" max="2052" width="9.296875" customWidth="1"/>
    <col min="2053" max="2053" width="10.3984375" bestFit="1" customWidth="1"/>
    <col min="2054" max="2054" width="8.296875" customWidth="1"/>
    <col min="2304" max="2304" width="3.8984375" bestFit="1" customWidth="1"/>
    <col min="2305" max="2305" width="28.59765625" customWidth="1"/>
    <col min="2306" max="2306" width="32.09765625" bestFit="1" customWidth="1"/>
    <col min="2307" max="2307" width="13.69921875" customWidth="1"/>
    <col min="2308" max="2308" width="9.296875" customWidth="1"/>
    <col min="2309" max="2309" width="10.3984375" bestFit="1" customWidth="1"/>
    <col min="2310" max="2310" width="8.296875" customWidth="1"/>
    <col min="2560" max="2560" width="3.8984375" bestFit="1" customWidth="1"/>
    <col min="2561" max="2561" width="28.59765625" customWidth="1"/>
    <col min="2562" max="2562" width="32.09765625" bestFit="1" customWidth="1"/>
    <col min="2563" max="2563" width="13.69921875" customWidth="1"/>
    <col min="2564" max="2564" width="9.296875" customWidth="1"/>
    <col min="2565" max="2565" width="10.3984375" bestFit="1" customWidth="1"/>
    <col min="2566" max="2566" width="8.296875" customWidth="1"/>
    <col min="2816" max="2816" width="3.8984375" bestFit="1" customWidth="1"/>
    <col min="2817" max="2817" width="28.59765625" customWidth="1"/>
    <col min="2818" max="2818" width="32.09765625" bestFit="1" customWidth="1"/>
    <col min="2819" max="2819" width="13.69921875" customWidth="1"/>
    <col min="2820" max="2820" width="9.296875" customWidth="1"/>
    <col min="2821" max="2821" width="10.3984375" bestFit="1" customWidth="1"/>
    <col min="2822" max="2822" width="8.296875" customWidth="1"/>
    <col min="3072" max="3072" width="3.8984375" bestFit="1" customWidth="1"/>
    <col min="3073" max="3073" width="28.59765625" customWidth="1"/>
    <col min="3074" max="3074" width="32.09765625" bestFit="1" customWidth="1"/>
    <col min="3075" max="3075" width="13.69921875" customWidth="1"/>
    <col min="3076" max="3076" width="9.296875" customWidth="1"/>
    <col min="3077" max="3077" width="10.3984375" bestFit="1" customWidth="1"/>
    <col min="3078" max="3078" width="8.296875" customWidth="1"/>
    <col min="3328" max="3328" width="3.8984375" bestFit="1" customWidth="1"/>
    <col min="3329" max="3329" width="28.59765625" customWidth="1"/>
    <col min="3330" max="3330" width="32.09765625" bestFit="1" customWidth="1"/>
    <col min="3331" max="3331" width="13.69921875" customWidth="1"/>
    <col min="3332" max="3332" width="9.296875" customWidth="1"/>
    <col min="3333" max="3333" width="10.3984375" bestFit="1" customWidth="1"/>
    <col min="3334" max="3334" width="8.296875" customWidth="1"/>
    <col min="3584" max="3584" width="3.8984375" bestFit="1" customWidth="1"/>
    <col min="3585" max="3585" width="28.59765625" customWidth="1"/>
    <col min="3586" max="3586" width="32.09765625" bestFit="1" customWidth="1"/>
    <col min="3587" max="3587" width="13.69921875" customWidth="1"/>
    <col min="3588" max="3588" width="9.296875" customWidth="1"/>
    <col min="3589" max="3589" width="10.3984375" bestFit="1" customWidth="1"/>
    <col min="3590" max="3590" width="8.296875" customWidth="1"/>
    <col min="3840" max="3840" width="3.8984375" bestFit="1" customWidth="1"/>
    <col min="3841" max="3841" width="28.59765625" customWidth="1"/>
    <col min="3842" max="3842" width="32.09765625" bestFit="1" customWidth="1"/>
    <col min="3843" max="3843" width="13.69921875" customWidth="1"/>
    <col min="3844" max="3844" width="9.296875" customWidth="1"/>
    <col min="3845" max="3845" width="10.3984375" bestFit="1" customWidth="1"/>
    <col min="3846" max="3846" width="8.296875" customWidth="1"/>
    <col min="4096" max="4096" width="3.8984375" bestFit="1" customWidth="1"/>
    <col min="4097" max="4097" width="28.59765625" customWidth="1"/>
    <col min="4098" max="4098" width="32.09765625" bestFit="1" customWidth="1"/>
    <col min="4099" max="4099" width="13.69921875" customWidth="1"/>
    <col min="4100" max="4100" width="9.296875" customWidth="1"/>
    <col min="4101" max="4101" width="10.3984375" bestFit="1" customWidth="1"/>
    <col min="4102" max="4102" width="8.296875" customWidth="1"/>
    <col min="4352" max="4352" width="3.8984375" bestFit="1" customWidth="1"/>
    <col min="4353" max="4353" width="28.59765625" customWidth="1"/>
    <col min="4354" max="4354" width="32.09765625" bestFit="1" customWidth="1"/>
    <col min="4355" max="4355" width="13.69921875" customWidth="1"/>
    <col min="4356" max="4356" width="9.296875" customWidth="1"/>
    <col min="4357" max="4357" width="10.3984375" bestFit="1" customWidth="1"/>
    <col min="4358" max="4358" width="8.296875" customWidth="1"/>
    <col min="4608" max="4608" width="3.8984375" bestFit="1" customWidth="1"/>
    <col min="4609" max="4609" width="28.59765625" customWidth="1"/>
    <col min="4610" max="4610" width="32.09765625" bestFit="1" customWidth="1"/>
    <col min="4611" max="4611" width="13.69921875" customWidth="1"/>
    <col min="4612" max="4612" width="9.296875" customWidth="1"/>
    <col min="4613" max="4613" width="10.3984375" bestFit="1" customWidth="1"/>
    <col min="4614" max="4614" width="8.296875" customWidth="1"/>
    <col min="4864" max="4864" width="3.8984375" bestFit="1" customWidth="1"/>
    <col min="4865" max="4865" width="28.59765625" customWidth="1"/>
    <col min="4866" max="4866" width="32.09765625" bestFit="1" customWidth="1"/>
    <col min="4867" max="4867" width="13.69921875" customWidth="1"/>
    <col min="4868" max="4868" width="9.296875" customWidth="1"/>
    <col min="4869" max="4869" width="10.3984375" bestFit="1" customWidth="1"/>
    <col min="4870" max="4870" width="8.296875" customWidth="1"/>
    <col min="5120" max="5120" width="3.8984375" bestFit="1" customWidth="1"/>
    <col min="5121" max="5121" width="28.59765625" customWidth="1"/>
    <col min="5122" max="5122" width="32.09765625" bestFit="1" customWidth="1"/>
    <col min="5123" max="5123" width="13.69921875" customWidth="1"/>
    <col min="5124" max="5124" width="9.296875" customWidth="1"/>
    <col min="5125" max="5125" width="10.3984375" bestFit="1" customWidth="1"/>
    <col min="5126" max="5126" width="8.296875" customWidth="1"/>
    <col min="5376" max="5376" width="3.8984375" bestFit="1" customWidth="1"/>
    <col min="5377" max="5377" width="28.59765625" customWidth="1"/>
    <col min="5378" max="5378" width="32.09765625" bestFit="1" customWidth="1"/>
    <col min="5379" max="5379" width="13.69921875" customWidth="1"/>
    <col min="5380" max="5380" width="9.296875" customWidth="1"/>
    <col min="5381" max="5381" width="10.3984375" bestFit="1" customWidth="1"/>
    <col min="5382" max="5382" width="8.296875" customWidth="1"/>
    <col min="5632" max="5632" width="3.8984375" bestFit="1" customWidth="1"/>
    <col min="5633" max="5633" width="28.59765625" customWidth="1"/>
    <col min="5634" max="5634" width="32.09765625" bestFit="1" customWidth="1"/>
    <col min="5635" max="5635" width="13.69921875" customWidth="1"/>
    <col min="5636" max="5636" width="9.296875" customWidth="1"/>
    <col min="5637" max="5637" width="10.3984375" bestFit="1" customWidth="1"/>
    <col min="5638" max="5638" width="8.296875" customWidth="1"/>
    <col min="5888" max="5888" width="3.8984375" bestFit="1" customWidth="1"/>
    <col min="5889" max="5889" width="28.59765625" customWidth="1"/>
    <col min="5890" max="5890" width="32.09765625" bestFit="1" customWidth="1"/>
    <col min="5891" max="5891" width="13.69921875" customWidth="1"/>
    <col min="5892" max="5892" width="9.296875" customWidth="1"/>
    <col min="5893" max="5893" width="10.3984375" bestFit="1" customWidth="1"/>
    <col min="5894" max="5894" width="8.296875" customWidth="1"/>
    <col min="6144" max="6144" width="3.8984375" bestFit="1" customWidth="1"/>
    <col min="6145" max="6145" width="28.59765625" customWidth="1"/>
    <col min="6146" max="6146" width="32.09765625" bestFit="1" customWidth="1"/>
    <col min="6147" max="6147" width="13.69921875" customWidth="1"/>
    <col min="6148" max="6148" width="9.296875" customWidth="1"/>
    <col min="6149" max="6149" width="10.3984375" bestFit="1" customWidth="1"/>
    <col min="6150" max="6150" width="8.296875" customWidth="1"/>
    <col min="6400" max="6400" width="3.8984375" bestFit="1" customWidth="1"/>
    <col min="6401" max="6401" width="28.59765625" customWidth="1"/>
    <col min="6402" max="6402" width="32.09765625" bestFit="1" customWidth="1"/>
    <col min="6403" max="6403" width="13.69921875" customWidth="1"/>
    <col min="6404" max="6404" width="9.296875" customWidth="1"/>
    <col min="6405" max="6405" width="10.3984375" bestFit="1" customWidth="1"/>
    <col min="6406" max="6406" width="8.296875" customWidth="1"/>
    <col min="6656" max="6656" width="3.8984375" bestFit="1" customWidth="1"/>
    <col min="6657" max="6657" width="28.59765625" customWidth="1"/>
    <col min="6658" max="6658" width="32.09765625" bestFit="1" customWidth="1"/>
    <col min="6659" max="6659" width="13.69921875" customWidth="1"/>
    <col min="6660" max="6660" width="9.296875" customWidth="1"/>
    <col min="6661" max="6661" width="10.3984375" bestFit="1" customWidth="1"/>
    <col min="6662" max="6662" width="8.296875" customWidth="1"/>
    <col min="6912" max="6912" width="3.8984375" bestFit="1" customWidth="1"/>
    <col min="6913" max="6913" width="28.59765625" customWidth="1"/>
    <col min="6914" max="6914" width="32.09765625" bestFit="1" customWidth="1"/>
    <col min="6915" max="6915" width="13.69921875" customWidth="1"/>
    <col min="6916" max="6916" width="9.296875" customWidth="1"/>
    <col min="6917" max="6917" width="10.3984375" bestFit="1" customWidth="1"/>
    <col min="6918" max="6918" width="8.296875" customWidth="1"/>
    <col min="7168" max="7168" width="3.8984375" bestFit="1" customWidth="1"/>
    <col min="7169" max="7169" width="28.59765625" customWidth="1"/>
    <col min="7170" max="7170" width="32.09765625" bestFit="1" customWidth="1"/>
    <col min="7171" max="7171" width="13.69921875" customWidth="1"/>
    <col min="7172" max="7172" width="9.296875" customWidth="1"/>
    <col min="7173" max="7173" width="10.3984375" bestFit="1" customWidth="1"/>
    <col min="7174" max="7174" width="8.296875" customWidth="1"/>
    <col min="7424" max="7424" width="3.8984375" bestFit="1" customWidth="1"/>
    <col min="7425" max="7425" width="28.59765625" customWidth="1"/>
    <col min="7426" max="7426" width="32.09765625" bestFit="1" customWidth="1"/>
    <col min="7427" max="7427" width="13.69921875" customWidth="1"/>
    <col min="7428" max="7428" width="9.296875" customWidth="1"/>
    <col min="7429" max="7429" width="10.3984375" bestFit="1" customWidth="1"/>
    <col min="7430" max="7430" width="8.296875" customWidth="1"/>
    <col min="7680" max="7680" width="3.8984375" bestFit="1" customWidth="1"/>
    <col min="7681" max="7681" width="28.59765625" customWidth="1"/>
    <col min="7682" max="7682" width="32.09765625" bestFit="1" customWidth="1"/>
    <col min="7683" max="7683" width="13.69921875" customWidth="1"/>
    <col min="7684" max="7684" width="9.296875" customWidth="1"/>
    <col min="7685" max="7685" width="10.3984375" bestFit="1" customWidth="1"/>
    <col min="7686" max="7686" width="8.296875" customWidth="1"/>
    <col min="7936" max="7936" width="3.8984375" bestFit="1" customWidth="1"/>
    <col min="7937" max="7937" width="28.59765625" customWidth="1"/>
    <col min="7938" max="7938" width="32.09765625" bestFit="1" customWidth="1"/>
    <col min="7939" max="7939" width="13.69921875" customWidth="1"/>
    <col min="7940" max="7940" width="9.296875" customWidth="1"/>
    <col min="7941" max="7941" width="10.3984375" bestFit="1" customWidth="1"/>
    <col min="7942" max="7942" width="8.296875" customWidth="1"/>
    <col min="8192" max="8192" width="3.8984375" bestFit="1" customWidth="1"/>
    <col min="8193" max="8193" width="28.59765625" customWidth="1"/>
    <col min="8194" max="8194" width="32.09765625" bestFit="1" customWidth="1"/>
    <col min="8195" max="8195" width="13.69921875" customWidth="1"/>
    <col min="8196" max="8196" width="9.296875" customWidth="1"/>
    <col min="8197" max="8197" width="10.3984375" bestFit="1" customWidth="1"/>
    <col min="8198" max="8198" width="8.296875" customWidth="1"/>
    <col min="8448" max="8448" width="3.8984375" bestFit="1" customWidth="1"/>
    <col min="8449" max="8449" width="28.59765625" customWidth="1"/>
    <col min="8450" max="8450" width="32.09765625" bestFit="1" customWidth="1"/>
    <col min="8451" max="8451" width="13.69921875" customWidth="1"/>
    <col min="8452" max="8452" width="9.296875" customWidth="1"/>
    <col min="8453" max="8453" width="10.3984375" bestFit="1" customWidth="1"/>
    <col min="8454" max="8454" width="8.296875" customWidth="1"/>
    <col min="8704" max="8704" width="3.8984375" bestFit="1" customWidth="1"/>
    <col min="8705" max="8705" width="28.59765625" customWidth="1"/>
    <col min="8706" max="8706" width="32.09765625" bestFit="1" customWidth="1"/>
    <col min="8707" max="8707" width="13.69921875" customWidth="1"/>
    <col min="8708" max="8708" width="9.296875" customWidth="1"/>
    <col min="8709" max="8709" width="10.3984375" bestFit="1" customWidth="1"/>
    <col min="8710" max="8710" width="8.296875" customWidth="1"/>
    <col min="8960" max="8960" width="3.8984375" bestFit="1" customWidth="1"/>
    <col min="8961" max="8961" width="28.59765625" customWidth="1"/>
    <col min="8962" max="8962" width="32.09765625" bestFit="1" customWidth="1"/>
    <col min="8963" max="8963" width="13.69921875" customWidth="1"/>
    <col min="8964" max="8964" width="9.296875" customWidth="1"/>
    <col min="8965" max="8965" width="10.3984375" bestFit="1" customWidth="1"/>
    <col min="8966" max="8966" width="8.296875" customWidth="1"/>
    <col min="9216" max="9216" width="3.8984375" bestFit="1" customWidth="1"/>
    <col min="9217" max="9217" width="28.59765625" customWidth="1"/>
    <col min="9218" max="9218" width="32.09765625" bestFit="1" customWidth="1"/>
    <col min="9219" max="9219" width="13.69921875" customWidth="1"/>
    <col min="9220" max="9220" width="9.296875" customWidth="1"/>
    <col min="9221" max="9221" width="10.3984375" bestFit="1" customWidth="1"/>
    <col min="9222" max="9222" width="8.296875" customWidth="1"/>
    <col min="9472" max="9472" width="3.8984375" bestFit="1" customWidth="1"/>
    <col min="9473" max="9473" width="28.59765625" customWidth="1"/>
    <col min="9474" max="9474" width="32.09765625" bestFit="1" customWidth="1"/>
    <col min="9475" max="9475" width="13.69921875" customWidth="1"/>
    <col min="9476" max="9476" width="9.296875" customWidth="1"/>
    <col min="9477" max="9477" width="10.3984375" bestFit="1" customWidth="1"/>
    <col min="9478" max="9478" width="8.296875" customWidth="1"/>
    <col min="9728" max="9728" width="3.8984375" bestFit="1" customWidth="1"/>
    <col min="9729" max="9729" width="28.59765625" customWidth="1"/>
    <col min="9730" max="9730" width="32.09765625" bestFit="1" customWidth="1"/>
    <col min="9731" max="9731" width="13.69921875" customWidth="1"/>
    <col min="9732" max="9732" width="9.296875" customWidth="1"/>
    <col min="9733" max="9733" width="10.3984375" bestFit="1" customWidth="1"/>
    <col min="9734" max="9734" width="8.296875" customWidth="1"/>
    <col min="9984" max="9984" width="3.8984375" bestFit="1" customWidth="1"/>
    <col min="9985" max="9985" width="28.59765625" customWidth="1"/>
    <col min="9986" max="9986" width="32.09765625" bestFit="1" customWidth="1"/>
    <col min="9987" max="9987" width="13.69921875" customWidth="1"/>
    <col min="9988" max="9988" width="9.296875" customWidth="1"/>
    <col min="9989" max="9989" width="10.3984375" bestFit="1" customWidth="1"/>
    <col min="9990" max="9990" width="8.296875" customWidth="1"/>
    <col min="10240" max="10240" width="3.8984375" bestFit="1" customWidth="1"/>
    <col min="10241" max="10241" width="28.59765625" customWidth="1"/>
    <col min="10242" max="10242" width="32.09765625" bestFit="1" customWidth="1"/>
    <col min="10243" max="10243" width="13.69921875" customWidth="1"/>
    <col min="10244" max="10244" width="9.296875" customWidth="1"/>
    <col min="10245" max="10245" width="10.3984375" bestFit="1" customWidth="1"/>
    <col min="10246" max="10246" width="8.296875" customWidth="1"/>
    <col min="10496" max="10496" width="3.8984375" bestFit="1" customWidth="1"/>
    <col min="10497" max="10497" width="28.59765625" customWidth="1"/>
    <col min="10498" max="10498" width="32.09765625" bestFit="1" customWidth="1"/>
    <col min="10499" max="10499" width="13.69921875" customWidth="1"/>
    <col min="10500" max="10500" width="9.296875" customWidth="1"/>
    <col min="10501" max="10501" width="10.3984375" bestFit="1" customWidth="1"/>
    <col min="10502" max="10502" width="8.296875" customWidth="1"/>
    <col min="10752" max="10752" width="3.8984375" bestFit="1" customWidth="1"/>
    <col min="10753" max="10753" width="28.59765625" customWidth="1"/>
    <col min="10754" max="10754" width="32.09765625" bestFit="1" customWidth="1"/>
    <col min="10755" max="10755" width="13.69921875" customWidth="1"/>
    <col min="10756" max="10756" width="9.296875" customWidth="1"/>
    <col min="10757" max="10757" width="10.3984375" bestFit="1" customWidth="1"/>
    <col min="10758" max="10758" width="8.296875" customWidth="1"/>
    <col min="11008" max="11008" width="3.8984375" bestFit="1" customWidth="1"/>
    <col min="11009" max="11009" width="28.59765625" customWidth="1"/>
    <col min="11010" max="11010" width="32.09765625" bestFit="1" customWidth="1"/>
    <col min="11011" max="11011" width="13.69921875" customWidth="1"/>
    <col min="11012" max="11012" width="9.296875" customWidth="1"/>
    <col min="11013" max="11013" width="10.3984375" bestFit="1" customWidth="1"/>
    <col min="11014" max="11014" width="8.296875" customWidth="1"/>
    <col min="11264" max="11264" width="3.8984375" bestFit="1" customWidth="1"/>
    <col min="11265" max="11265" width="28.59765625" customWidth="1"/>
    <col min="11266" max="11266" width="32.09765625" bestFit="1" customWidth="1"/>
    <col min="11267" max="11267" width="13.69921875" customWidth="1"/>
    <col min="11268" max="11268" width="9.296875" customWidth="1"/>
    <col min="11269" max="11269" width="10.3984375" bestFit="1" customWidth="1"/>
    <col min="11270" max="11270" width="8.296875" customWidth="1"/>
    <col min="11520" max="11520" width="3.8984375" bestFit="1" customWidth="1"/>
    <col min="11521" max="11521" width="28.59765625" customWidth="1"/>
    <col min="11522" max="11522" width="32.09765625" bestFit="1" customWidth="1"/>
    <col min="11523" max="11523" width="13.69921875" customWidth="1"/>
    <col min="11524" max="11524" width="9.296875" customWidth="1"/>
    <col min="11525" max="11525" width="10.3984375" bestFit="1" customWidth="1"/>
    <col min="11526" max="11526" width="8.296875" customWidth="1"/>
    <col min="11776" max="11776" width="3.8984375" bestFit="1" customWidth="1"/>
    <col min="11777" max="11777" width="28.59765625" customWidth="1"/>
    <col min="11778" max="11778" width="32.09765625" bestFit="1" customWidth="1"/>
    <col min="11779" max="11779" width="13.69921875" customWidth="1"/>
    <col min="11780" max="11780" width="9.296875" customWidth="1"/>
    <col min="11781" max="11781" width="10.3984375" bestFit="1" customWidth="1"/>
    <col min="11782" max="11782" width="8.296875" customWidth="1"/>
    <col min="12032" max="12032" width="3.8984375" bestFit="1" customWidth="1"/>
    <col min="12033" max="12033" width="28.59765625" customWidth="1"/>
    <col min="12034" max="12034" width="32.09765625" bestFit="1" customWidth="1"/>
    <col min="12035" max="12035" width="13.69921875" customWidth="1"/>
    <col min="12036" max="12036" width="9.296875" customWidth="1"/>
    <col min="12037" max="12037" width="10.3984375" bestFit="1" customWidth="1"/>
    <col min="12038" max="12038" width="8.296875" customWidth="1"/>
    <col min="12288" max="12288" width="3.8984375" bestFit="1" customWidth="1"/>
    <col min="12289" max="12289" width="28.59765625" customWidth="1"/>
    <col min="12290" max="12290" width="32.09765625" bestFit="1" customWidth="1"/>
    <col min="12291" max="12291" width="13.69921875" customWidth="1"/>
    <col min="12292" max="12292" width="9.296875" customWidth="1"/>
    <col min="12293" max="12293" width="10.3984375" bestFit="1" customWidth="1"/>
    <col min="12294" max="12294" width="8.296875" customWidth="1"/>
    <col min="12544" max="12544" width="3.8984375" bestFit="1" customWidth="1"/>
    <col min="12545" max="12545" width="28.59765625" customWidth="1"/>
    <col min="12546" max="12546" width="32.09765625" bestFit="1" customWidth="1"/>
    <col min="12547" max="12547" width="13.69921875" customWidth="1"/>
    <col min="12548" max="12548" width="9.296875" customWidth="1"/>
    <col min="12549" max="12549" width="10.3984375" bestFit="1" customWidth="1"/>
    <col min="12550" max="12550" width="8.296875" customWidth="1"/>
    <col min="12800" max="12800" width="3.8984375" bestFit="1" customWidth="1"/>
    <col min="12801" max="12801" width="28.59765625" customWidth="1"/>
    <col min="12802" max="12802" width="32.09765625" bestFit="1" customWidth="1"/>
    <col min="12803" max="12803" width="13.69921875" customWidth="1"/>
    <col min="12804" max="12804" width="9.296875" customWidth="1"/>
    <col min="12805" max="12805" width="10.3984375" bestFit="1" customWidth="1"/>
    <col min="12806" max="12806" width="8.296875" customWidth="1"/>
    <col min="13056" max="13056" width="3.8984375" bestFit="1" customWidth="1"/>
    <col min="13057" max="13057" width="28.59765625" customWidth="1"/>
    <col min="13058" max="13058" width="32.09765625" bestFit="1" customWidth="1"/>
    <col min="13059" max="13059" width="13.69921875" customWidth="1"/>
    <col min="13060" max="13060" width="9.296875" customWidth="1"/>
    <col min="13061" max="13061" width="10.3984375" bestFit="1" customWidth="1"/>
    <col min="13062" max="13062" width="8.296875" customWidth="1"/>
    <col min="13312" max="13312" width="3.8984375" bestFit="1" customWidth="1"/>
    <col min="13313" max="13313" width="28.59765625" customWidth="1"/>
    <col min="13314" max="13314" width="32.09765625" bestFit="1" customWidth="1"/>
    <col min="13315" max="13315" width="13.69921875" customWidth="1"/>
    <col min="13316" max="13316" width="9.296875" customWidth="1"/>
    <col min="13317" max="13317" width="10.3984375" bestFit="1" customWidth="1"/>
    <col min="13318" max="13318" width="8.296875" customWidth="1"/>
    <col min="13568" max="13568" width="3.8984375" bestFit="1" customWidth="1"/>
    <col min="13569" max="13569" width="28.59765625" customWidth="1"/>
    <col min="13570" max="13570" width="32.09765625" bestFit="1" customWidth="1"/>
    <col min="13571" max="13571" width="13.69921875" customWidth="1"/>
    <col min="13572" max="13572" width="9.296875" customWidth="1"/>
    <col min="13573" max="13573" width="10.3984375" bestFit="1" customWidth="1"/>
    <col min="13574" max="13574" width="8.296875" customWidth="1"/>
    <col min="13824" max="13824" width="3.8984375" bestFit="1" customWidth="1"/>
    <col min="13825" max="13825" width="28.59765625" customWidth="1"/>
    <col min="13826" max="13826" width="32.09765625" bestFit="1" customWidth="1"/>
    <col min="13827" max="13827" width="13.69921875" customWidth="1"/>
    <col min="13828" max="13828" width="9.296875" customWidth="1"/>
    <col min="13829" max="13829" width="10.3984375" bestFit="1" customWidth="1"/>
    <col min="13830" max="13830" width="8.296875" customWidth="1"/>
    <col min="14080" max="14080" width="3.8984375" bestFit="1" customWidth="1"/>
    <col min="14081" max="14081" width="28.59765625" customWidth="1"/>
    <col min="14082" max="14082" width="32.09765625" bestFit="1" customWidth="1"/>
    <col min="14083" max="14083" width="13.69921875" customWidth="1"/>
    <col min="14084" max="14084" width="9.296875" customWidth="1"/>
    <col min="14085" max="14085" width="10.3984375" bestFit="1" customWidth="1"/>
    <col min="14086" max="14086" width="8.296875" customWidth="1"/>
    <col min="14336" max="14336" width="3.8984375" bestFit="1" customWidth="1"/>
    <col min="14337" max="14337" width="28.59765625" customWidth="1"/>
    <col min="14338" max="14338" width="32.09765625" bestFit="1" customWidth="1"/>
    <col min="14339" max="14339" width="13.69921875" customWidth="1"/>
    <col min="14340" max="14340" width="9.296875" customWidth="1"/>
    <col min="14341" max="14341" width="10.3984375" bestFit="1" customWidth="1"/>
    <col min="14342" max="14342" width="8.296875" customWidth="1"/>
    <col min="14592" max="14592" width="3.8984375" bestFit="1" customWidth="1"/>
    <col min="14593" max="14593" width="28.59765625" customWidth="1"/>
    <col min="14594" max="14594" width="32.09765625" bestFit="1" customWidth="1"/>
    <col min="14595" max="14595" width="13.69921875" customWidth="1"/>
    <col min="14596" max="14596" width="9.296875" customWidth="1"/>
    <col min="14597" max="14597" width="10.3984375" bestFit="1" customWidth="1"/>
    <col min="14598" max="14598" width="8.296875" customWidth="1"/>
    <col min="14848" max="14848" width="3.8984375" bestFit="1" customWidth="1"/>
    <col min="14849" max="14849" width="28.59765625" customWidth="1"/>
    <col min="14850" max="14850" width="32.09765625" bestFit="1" customWidth="1"/>
    <col min="14851" max="14851" width="13.69921875" customWidth="1"/>
    <col min="14852" max="14852" width="9.296875" customWidth="1"/>
    <col min="14853" max="14853" width="10.3984375" bestFit="1" customWidth="1"/>
    <col min="14854" max="14854" width="8.296875" customWidth="1"/>
    <col min="15104" max="15104" width="3.8984375" bestFit="1" customWidth="1"/>
    <col min="15105" max="15105" width="28.59765625" customWidth="1"/>
    <col min="15106" max="15106" width="32.09765625" bestFit="1" customWidth="1"/>
    <col min="15107" max="15107" width="13.69921875" customWidth="1"/>
    <col min="15108" max="15108" width="9.296875" customWidth="1"/>
    <col min="15109" max="15109" width="10.3984375" bestFit="1" customWidth="1"/>
    <col min="15110" max="15110" width="8.296875" customWidth="1"/>
    <col min="15360" max="15360" width="3.8984375" bestFit="1" customWidth="1"/>
    <col min="15361" max="15361" width="28.59765625" customWidth="1"/>
    <col min="15362" max="15362" width="32.09765625" bestFit="1" customWidth="1"/>
    <col min="15363" max="15363" width="13.69921875" customWidth="1"/>
    <col min="15364" max="15364" width="9.296875" customWidth="1"/>
    <col min="15365" max="15365" width="10.3984375" bestFit="1" customWidth="1"/>
    <col min="15366" max="15366" width="8.296875" customWidth="1"/>
    <col min="15616" max="15616" width="3.8984375" bestFit="1" customWidth="1"/>
    <col min="15617" max="15617" width="28.59765625" customWidth="1"/>
    <col min="15618" max="15618" width="32.09765625" bestFit="1" customWidth="1"/>
    <col min="15619" max="15619" width="13.69921875" customWidth="1"/>
    <col min="15620" max="15620" width="9.296875" customWidth="1"/>
    <col min="15621" max="15621" width="10.3984375" bestFit="1" customWidth="1"/>
    <col min="15622" max="15622" width="8.296875" customWidth="1"/>
    <col min="15872" max="15872" width="3.8984375" bestFit="1" customWidth="1"/>
    <col min="15873" max="15873" width="28.59765625" customWidth="1"/>
    <col min="15874" max="15874" width="32.09765625" bestFit="1" customWidth="1"/>
    <col min="15875" max="15875" width="13.69921875" customWidth="1"/>
    <col min="15876" max="15876" width="9.296875" customWidth="1"/>
    <col min="15877" max="15877" width="10.3984375" bestFit="1" customWidth="1"/>
    <col min="15878" max="15878" width="8.296875" customWidth="1"/>
    <col min="16128" max="16128" width="3.8984375" bestFit="1" customWidth="1"/>
    <col min="16129" max="16129" width="28.59765625" customWidth="1"/>
    <col min="16130" max="16130" width="32.09765625" bestFit="1" customWidth="1"/>
    <col min="16131" max="16131" width="13.69921875" customWidth="1"/>
    <col min="16132" max="16132" width="9.296875" customWidth="1"/>
    <col min="16133" max="16133" width="10.3984375" bestFit="1" customWidth="1"/>
    <col min="16134" max="16134" width="8.296875" customWidth="1"/>
  </cols>
  <sheetData>
    <row r="1" spans="1:8" x14ac:dyDescent="0.3">
      <c r="A1" s="173" t="s">
        <v>0</v>
      </c>
      <c r="B1" s="173"/>
      <c r="C1" s="173"/>
      <c r="D1" s="173"/>
      <c r="E1" s="173"/>
      <c r="F1" s="173"/>
      <c r="G1" s="1"/>
      <c r="H1" s="2"/>
    </row>
    <row r="2" spans="1:8" x14ac:dyDescent="0.3">
      <c r="A2" s="2"/>
      <c r="B2" s="3">
        <v>42979</v>
      </c>
      <c r="C2" s="4"/>
      <c r="D2" s="4"/>
      <c r="E2" s="4"/>
      <c r="F2" s="5"/>
      <c r="G2" s="1"/>
      <c r="H2" s="2"/>
    </row>
    <row r="3" spans="1:8" x14ac:dyDescent="0.3">
      <c r="A3" s="2"/>
      <c r="B3" s="3"/>
      <c r="C3" s="4"/>
      <c r="D3" s="4"/>
      <c r="E3" s="4"/>
      <c r="F3" s="5"/>
      <c r="G3" s="1"/>
      <c r="H3" s="2"/>
    </row>
    <row r="4" spans="1:8" ht="20.45" customHeight="1" x14ac:dyDescent="0.3">
      <c r="A4" s="6" t="s">
        <v>1</v>
      </c>
      <c r="B4" s="2"/>
      <c r="C4" s="7" t="s">
        <v>2</v>
      </c>
      <c r="D4" s="7" t="s">
        <v>3</v>
      </c>
      <c r="E4" s="7" t="s">
        <v>4</v>
      </c>
      <c r="F4" s="8" t="s">
        <v>5</v>
      </c>
      <c r="G4" s="1"/>
      <c r="H4" s="2"/>
    </row>
    <row r="5" spans="1:8" x14ac:dyDescent="0.3">
      <c r="A5" s="9" t="s">
        <v>6</v>
      </c>
      <c r="B5" s="2" t="s">
        <v>311</v>
      </c>
      <c r="C5" s="10">
        <v>583</v>
      </c>
      <c r="D5" s="10"/>
      <c r="E5" s="10">
        <v>583</v>
      </c>
      <c r="F5" s="5" t="s">
        <v>8</v>
      </c>
      <c r="G5" s="1"/>
      <c r="H5" s="2"/>
    </row>
    <row r="6" spans="1:8" x14ac:dyDescent="0.3">
      <c r="A6" s="9" t="s">
        <v>13</v>
      </c>
      <c r="B6" s="2" t="s">
        <v>312</v>
      </c>
      <c r="C6" s="12">
        <v>38.83</v>
      </c>
      <c r="D6" s="12">
        <v>7.76</v>
      </c>
      <c r="E6" s="12">
        <f t="shared" ref="E6:E12" si="0">C6+D6</f>
        <v>46.589999999999996</v>
      </c>
      <c r="F6" s="5" t="s">
        <v>8</v>
      </c>
      <c r="G6" s="11"/>
      <c r="H6" s="2"/>
    </row>
    <row r="7" spans="1:8" x14ac:dyDescent="0.3">
      <c r="A7" s="9" t="s">
        <v>313</v>
      </c>
      <c r="B7" s="2" t="s">
        <v>314</v>
      </c>
      <c r="C7" s="12">
        <v>36.700000000000003</v>
      </c>
      <c r="D7" s="12">
        <v>7.34</v>
      </c>
      <c r="E7" s="12">
        <f t="shared" si="0"/>
        <v>44.040000000000006</v>
      </c>
      <c r="F7" s="5">
        <v>108688</v>
      </c>
      <c r="G7" s="11"/>
      <c r="H7" s="2"/>
    </row>
    <row r="8" spans="1:8" x14ac:dyDescent="0.3">
      <c r="A8" s="9" t="s">
        <v>315</v>
      </c>
      <c r="B8" s="2" t="s">
        <v>316</v>
      </c>
      <c r="C8" s="12">
        <v>1910</v>
      </c>
      <c r="D8" s="12">
        <v>382</v>
      </c>
      <c r="E8" s="12">
        <f t="shared" si="0"/>
        <v>2292</v>
      </c>
      <c r="F8" s="5">
        <v>108689</v>
      </c>
      <c r="G8" s="11"/>
      <c r="H8" s="2"/>
    </row>
    <row r="9" spans="1:8" x14ac:dyDescent="0.3">
      <c r="A9" s="9" t="s">
        <v>13</v>
      </c>
      <c r="B9" s="2" t="s">
        <v>317</v>
      </c>
      <c r="C9" s="12">
        <v>14.5</v>
      </c>
      <c r="D9" s="12">
        <v>2.9</v>
      </c>
      <c r="E9" s="12">
        <f t="shared" si="0"/>
        <v>17.399999999999999</v>
      </c>
      <c r="F9" s="5" t="s">
        <v>8</v>
      </c>
      <c r="G9" s="11"/>
      <c r="H9" s="2"/>
    </row>
    <row r="10" spans="1:8" x14ac:dyDescent="0.3">
      <c r="A10" s="9" t="s">
        <v>318</v>
      </c>
      <c r="B10" s="2" t="s">
        <v>319</v>
      </c>
      <c r="C10" s="12">
        <v>12.19</v>
      </c>
      <c r="D10" s="12">
        <v>2.44</v>
      </c>
      <c r="E10" s="12">
        <f t="shared" si="0"/>
        <v>14.629999999999999</v>
      </c>
      <c r="F10" s="5">
        <v>108690</v>
      </c>
      <c r="G10" s="11"/>
      <c r="H10" s="2"/>
    </row>
    <row r="11" spans="1:8" x14ac:dyDescent="0.3">
      <c r="A11" s="9" t="s">
        <v>320</v>
      </c>
      <c r="B11" s="2" t="s">
        <v>321</v>
      </c>
      <c r="C11" s="12">
        <v>35.950000000000003</v>
      </c>
      <c r="D11" s="12">
        <v>7.2</v>
      </c>
      <c r="E11" s="12">
        <f t="shared" si="0"/>
        <v>43.150000000000006</v>
      </c>
      <c r="F11" s="5">
        <v>108691</v>
      </c>
      <c r="G11" s="11"/>
      <c r="H11" s="2"/>
    </row>
    <row r="12" spans="1:8" x14ac:dyDescent="0.3">
      <c r="A12" s="9" t="s">
        <v>322</v>
      </c>
      <c r="B12" s="2" t="s">
        <v>323</v>
      </c>
      <c r="C12" s="12">
        <v>18</v>
      </c>
      <c r="D12" s="12">
        <v>3.6</v>
      </c>
      <c r="E12" s="12">
        <f t="shared" si="0"/>
        <v>21.6</v>
      </c>
      <c r="F12" s="5" t="s">
        <v>8</v>
      </c>
      <c r="G12" s="11"/>
      <c r="H12" s="2"/>
    </row>
    <row r="13" spans="1:8" x14ac:dyDescent="0.3">
      <c r="A13" s="2"/>
      <c r="B13" s="2"/>
      <c r="C13" s="13">
        <f>SUM(C5:C12)</f>
        <v>2649.17</v>
      </c>
      <c r="D13" s="13">
        <f>SUM(D5:D12)</f>
        <v>413.24</v>
      </c>
      <c r="E13" s="13">
        <f>SUM(E5:E12)</f>
        <v>3062.4100000000003</v>
      </c>
      <c r="F13" s="5"/>
      <c r="G13" s="1"/>
      <c r="H13" s="2" t="s">
        <v>21</v>
      </c>
    </row>
    <row r="14" spans="1:8" x14ac:dyDescent="0.3">
      <c r="A14" s="6" t="s">
        <v>22</v>
      </c>
      <c r="B14" s="2"/>
      <c r="C14" s="14"/>
      <c r="D14" s="14"/>
      <c r="E14" s="14"/>
      <c r="F14" s="5"/>
      <c r="G14" s="1"/>
      <c r="H14" s="2"/>
    </row>
    <row r="15" spans="1:8" x14ac:dyDescent="0.3">
      <c r="A15" s="9" t="s">
        <v>324</v>
      </c>
      <c r="B15" s="2" t="s">
        <v>325</v>
      </c>
      <c r="C15" s="12">
        <v>59.82</v>
      </c>
      <c r="D15" s="12"/>
      <c r="E15" s="12">
        <v>59.82</v>
      </c>
      <c r="F15" s="5">
        <v>203188</v>
      </c>
      <c r="G15" s="1"/>
      <c r="H15" s="2"/>
    </row>
    <row r="16" spans="1:8" x14ac:dyDescent="0.3">
      <c r="A16" s="9" t="s">
        <v>326</v>
      </c>
      <c r="B16" s="2" t="s">
        <v>327</v>
      </c>
      <c r="C16" s="15">
        <v>1300</v>
      </c>
      <c r="D16" s="15">
        <v>260</v>
      </c>
      <c r="E16" s="15">
        <f>C16+D16</f>
        <v>1560</v>
      </c>
      <c r="F16" s="17">
        <v>108693</v>
      </c>
      <c r="G16" s="1"/>
      <c r="H16" s="2"/>
    </row>
    <row r="17" spans="1:8" x14ac:dyDescent="0.3">
      <c r="A17" s="9" t="s">
        <v>318</v>
      </c>
      <c r="B17" s="2" t="s">
        <v>328</v>
      </c>
      <c r="C17" s="15">
        <v>9.5</v>
      </c>
      <c r="D17" s="15">
        <v>1.9</v>
      </c>
      <c r="E17" s="15">
        <v>11.4</v>
      </c>
      <c r="F17" s="17">
        <v>108690</v>
      </c>
      <c r="G17" s="1"/>
      <c r="H17" s="2"/>
    </row>
    <row r="18" spans="1:8" s="2" customFormat="1" ht="12.7" x14ac:dyDescent="0.25">
      <c r="A18" s="9" t="s">
        <v>29</v>
      </c>
      <c r="B18" s="2" t="s">
        <v>30</v>
      </c>
      <c r="C18" s="15">
        <v>8.68</v>
      </c>
      <c r="D18" s="15"/>
      <c r="E18" s="15">
        <v>8.68</v>
      </c>
      <c r="F18" s="5" t="s">
        <v>8</v>
      </c>
      <c r="G18" s="1"/>
    </row>
    <row r="19" spans="1:8" s="2" customFormat="1" ht="12.7" x14ac:dyDescent="0.25">
      <c r="A19" s="9" t="s">
        <v>329</v>
      </c>
      <c r="B19" s="2" t="s">
        <v>37</v>
      </c>
      <c r="C19" s="15">
        <v>30.37</v>
      </c>
      <c r="D19" s="15">
        <v>6.07</v>
      </c>
      <c r="E19" s="15">
        <f>C19+D19</f>
        <v>36.44</v>
      </c>
      <c r="F19" s="5">
        <v>108694</v>
      </c>
      <c r="G19" s="1"/>
    </row>
    <row r="20" spans="1:8" x14ac:dyDescent="0.3">
      <c r="A20" s="9" t="s">
        <v>330</v>
      </c>
      <c r="B20" s="2" t="s">
        <v>34</v>
      </c>
      <c r="C20" s="16">
        <v>81.89</v>
      </c>
      <c r="D20" s="16">
        <v>16.37</v>
      </c>
      <c r="E20" s="17">
        <v>98.26</v>
      </c>
      <c r="F20" s="17" t="s">
        <v>8</v>
      </c>
      <c r="G20" s="1"/>
      <c r="H20" s="2"/>
    </row>
    <row r="21" spans="1:8" x14ac:dyDescent="0.3">
      <c r="A21" s="9" t="s">
        <v>322</v>
      </c>
      <c r="B21" s="2" t="s">
        <v>331</v>
      </c>
      <c r="C21" s="15">
        <v>65.77</v>
      </c>
      <c r="D21" s="15">
        <v>13.15</v>
      </c>
      <c r="E21" s="15">
        <f>C21+D21</f>
        <v>78.92</v>
      </c>
      <c r="F21" s="17" t="s">
        <v>8</v>
      </c>
      <c r="G21" s="1"/>
      <c r="H21" s="2"/>
    </row>
    <row r="22" spans="1:8" x14ac:dyDescent="0.3">
      <c r="A22" s="9" t="s">
        <v>332</v>
      </c>
      <c r="B22" s="2" t="s">
        <v>333</v>
      </c>
      <c r="C22" s="15">
        <v>43.31</v>
      </c>
      <c r="D22" s="15">
        <v>8.65</v>
      </c>
      <c r="E22" s="15">
        <v>51.96</v>
      </c>
      <c r="F22" s="17" t="s">
        <v>118</v>
      </c>
      <c r="G22" s="1"/>
      <c r="H22" s="2"/>
    </row>
    <row r="23" spans="1:8" x14ac:dyDescent="0.3">
      <c r="A23" s="9" t="s">
        <v>334</v>
      </c>
      <c r="B23" s="2" t="s">
        <v>335</v>
      </c>
      <c r="C23" s="15">
        <v>91.66</v>
      </c>
      <c r="D23" s="15">
        <v>18.329999999999998</v>
      </c>
      <c r="E23" s="15">
        <v>109.99</v>
      </c>
      <c r="F23" s="5" t="s">
        <v>118</v>
      </c>
      <c r="G23" s="1"/>
      <c r="H23" s="2"/>
    </row>
    <row r="24" spans="1:8" x14ac:dyDescent="0.3">
      <c r="A24" s="2"/>
      <c r="B24" s="2"/>
      <c r="C24" s="13">
        <f>SUM(C15:C23)</f>
        <v>1691</v>
      </c>
      <c r="D24" s="13">
        <f>SUM(D15:D23)</f>
        <v>324.46999999999991</v>
      </c>
      <c r="E24" s="13">
        <f>SUM(E15:E23)</f>
        <v>2015.4700000000003</v>
      </c>
      <c r="F24" s="5"/>
      <c r="G24" s="1"/>
      <c r="H24" s="2"/>
    </row>
    <row r="25" spans="1:8" x14ac:dyDescent="0.3">
      <c r="A25" s="6" t="s">
        <v>44</v>
      </c>
      <c r="B25" s="2"/>
      <c r="C25" s="14"/>
      <c r="D25" s="14"/>
      <c r="E25" s="14"/>
      <c r="F25" s="5"/>
      <c r="G25" s="1"/>
      <c r="H25" s="2"/>
    </row>
    <row r="26" spans="1:8" x14ac:dyDescent="0.3">
      <c r="A26" s="9" t="s">
        <v>6</v>
      </c>
      <c r="B26" s="2" t="s">
        <v>311</v>
      </c>
      <c r="C26" s="14">
        <v>443</v>
      </c>
      <c r="D26" s="14"/>
      <c r="E26" s="14">
        <v>443</v>
      </c>
      <c r="F26" s="5" t="s">
        <v>8</v>
      </c>
      <c r="G26" s="1"/>
      <c r="H26" s="2"/>
    </row>
    <row r="27" spans="1:8" x14ac:dyDescent="0.3">
      <c r="A27" s="9" t="s">
        <v>336</v>
      </c>
      <c r="B27" s="2" t="s">
        <v>337</v>
      </c>
      <c r="C27" s="14">
        <v>79</v>
      </c>
      <c r="D27" s="14"/>
      <c r="E27" s="14">
        <f>C27+D27</f>
        <v>79</v>
      </c>
      <c r="F27" s="5">
        <v>203187</v>
      </c>
      <c r="G27" s="1"/>
      <c r="H27" s="2"/>
    </row>
    <row r="28" spans="1:8" x14ac:dyDescent="0.3">
      <c r="A28" s="9" t="s">
        <v>338</v>
      </c>
      <c r="B28" s="2" t="s">
        <v>339</v>
      </c>
      <c r="C28" s="14">
        <v>100</v>
      </c>
      <c r="D28" s="14">
        <v>19.989999999999998</v>
      </c>
      <c r="E28" s="14">
        <v>119.99</v>
      </c>
      <c r="F28" s="5" t="s">
        <v>226</v>
      </c>
      <c r="G28" s="1"/>
      <c r="H28" s="2"/>
    </row>
    <row r="29" spans="1:8" x14ac:dyDescent="0.3">
      <c r="A29" s="9" t="s">
        <v>340</v>
      </c>
      <c r="B29" s="2" t="s">
        <v>341</v>
      </c>
      <c r="C29" s="14">
        <v>119.85</v>
      </c>
      <c r="D29" s="14">
        <v>23.97</v>
      </c>
      <c r="E29" s="14">
        <v>143.82</v>
      </c>
      <c r="F29" s="5" t="s">
        <v>118</v>
      </c>
      <c r="G29" s="11"/>
      <c r="H29" s="2"/>
    </row>
    <row r="30" spans="1:8" x14ac:dyDescent="0.3">
      <c r="A30" s="9" t="s">
        <v>324</v>
      </c>
      <c r="B30" s="2" t="s">
        <v>342</v>
      </c>
      <c r="C30" s="14">
        <v>66.78</v>
      </c>
      <c r="D30" s="14"/>
      <c r="E30" s="14">
        <v>66.78</v>
      </c>
      <c r="F30" s="5">
        <v>108695</v>
      </c>
      <c r="G30" s="1"/>
      <c r="H30" s="2"/>
    </row>
    <row r="31" spans="1:8" x14ac:dyDescent="0.3">
      <c r="A31" s="9" t="s">
        <v>343</v>
      </c>
      <c r="B31" s="2" t="s">
        <v>344</v>
      </c>
      <c r="C31" s="12">
        <v>27</v>
      </c>
      <c r="D31" s="12">
        <v>5.4</v>
      </c>
      <c r="E31" s="12">
        <f>C31+D31</f>
        <v>32.4</v>
      </c>
      <c r="F31" s="5" t="s">
        <v>8</v>
      </c>
      <c r="G31" s="1"/>
      <c r="H31" s="2"/>
    </row>
    <row r="32" spans="1:8" x14ac:dyDescent="0.3">
      <c r="A32" s="9" t="s">
        <v>13</v>
      </c>
      <c r="B32" s="2" t="s">
        <v>317</v>
      </c>
      <c r="C32" s="26">
        <v>65.010000000000005</v>
      </c>
      <c r="D32" s="26">
        <v>13</v>
      </c>
      <c r="E32" s="26">
        <f>C32+D32</f>
        <v>78.010000000000005</v>
      </c>
      <c r="F32" s="5" t="s">
        <v>8</v>
      </c>
      <c r="G32" s="1"/>
      <c r="H32" s="2"/>
    </row>
    <row r="33" spans="1:8" x14ac:dyDescent="0.3">
      <c r="A33" s="9" t="s">
        <v>318</v>
      </c>
      <c r="B33" s="2" t="s">
        <v>345</v>
      </c>
      <c r="C33" s="14">
        <v>13.66</v>
      </c>
      <c r="D33" s="14">
        <v>2.73</v>
      </c>
      <c r="E33" s="14">
        <v>16.39</v>
      </c>
      <c r="F33" s="5">
        <v>108690</v>
      </c>
      <c r="G33" s="1"/>
      <c r="H33" s="2"/>
    </row>
    <row r="34" spans="1:8" x14ac:dyDescent="0.3">
      <c r="A34" s="9" t="s">
        <v>182</v>
      </c>
      <c r="B34" s="2" t="s">
        <v>183</v>
      </c>
      <c r="C34" s="15">
        <v>1875</v>
      </c>
      <c r="D34" s="15"/>
      <c r="E34" s="15">
        <v>1875</v>
      </c>
      <c r="F34" s="5" t="s">
        <v>184</v>
      </c>
      <c r="G34" s="1"/>
      <c r="H34" s="2"/>
    </row>
    <row r="35" spans="1:8" x14ac:dyDescent="0.3">
      <c r="A35" s="9" t="s">
        <v>346</v>
      </c>
      <c r="B35" s="2" t="s">
        <v>347</v>
      </c>
      <c r="C35" s="15">
        <v>112</v>
      </c>
      <c r="D35" s="15"/>
      <c r="E35" s="15">
        <v>112</v>
      </c>
      <c r="F35" s="5">
        <v>108696</v>
      </c>
      <c r="G35" s="1"/>
      <c r="H35" s="2"/>
    </row>
    <row r="36" spans="1:8" x14ac:dyDescent="0.3">
      <c r="A36" s="9" t="s">
        <v>348</v>
      </c>
      <c r="B36" s="2" t="s">
        <v>349</v>
      </c>
      <c r="C36" s="15">
        <v>74.78</v>
      </c>
      <c r="D36" s="15">
        <v>14.96</v>
      </c>
      <c r="E36" s="15">
        <f>C36+D36</f>
        <v>89.740000000000009</v>
      </c>
      <c r="F36" s="5" t="s">
        <v>8</v>
      </c>
      <c r="G36" s="1"/>
      <c r="H36" s="2"/>
    </row>
    <row r="37" spans="1:8" x14ac:dyDescent="0.3">
      <c r="A37" s="18" t="s">
        <v>48</v>
      </c>
      <c r="B37" s="2" t="s">
        <v>49</v>
      </c>
      <c r="C37" s="19">
        <v>10</v>
      </c>
      <c r="D37" s="16">
        <v>2</v>
      </c>
      <c r="E37" s="16">
        <v>12</v>
      </c>
      <c r="F37" s="5" t="s">
        <v>8</v>
      </c>
      <c r="G37" s="1"/>
      <c r="H37" s="2"/>
    </row>
    <row r="38" spans="1:8" x14ac:dyDescent="0.3">
      <c r="A38" s="9" t="s">
        <v>350</v>
      </c>
      <c r="B38" s="2" t="s">
        <v>351</v>
      </c>
      <c r="C38" s="15">
        <v>59.9</v>
      </c>
      <c r="D38" s="15">
        <v>11.98</v>
      </c>
      <c r="E38" s="15">
        <v>71.88</v>
      </c>
      <c r="F38" s="23">
        <v>108697</v>
      </c>
      <c r="G38" s="1"/>
      <c r="H38" s="2"/>
    </row>
    <row r="39" spans="1:8" s="54" customFormat="1" ht="12.7" x14ac:dyDescent="0.25">
      <c r="A39" s="9" t="s">
        <v>352</v>
      </c>
      <c r="B39" s="2" t="s">
        <v>353</v>
      </c>
      <c r="C39" s="15">
        <v>36.79</v>
      </c>
      <c r="D39" s="15">
        <v>1.84</v>
      </c>
      <c r="E39" s="15">
        <v>38.630000000000003</v>
      </c>
      <c r="F39" s="23">
        <v>207326</v>
      </c>
      <c r="G39" s="11"/>
    </row>
    <row r="40" spans="1:8" x14ac:dyDescent="0.3">
      <c r="A40" s="9" t="s">
        <v>182</v>
      </c>
      <c r="B40" s="2" t="s">
        <v>354</v>
      </c>
      <c r="C40" s="15">
        <v>1468.48</v>
      </c>
      <c r="D40" s="15"/>
      <c r="E40" s="15">
        <v>1468.48</v>
      </c>
      <c r="F40" s="23">
        <v>203189</v>
      </c>
      <c r="G40" s="20"/>
      <c r="H40" s="21"/>
    </row>
    <row r="41" spans="1:8" x14ac:dyDescent="0.3">
      <c r="A41" s="9" t="s">
        <v>355</v>
      </c>
      <c r="B41" s="2" t="s">
        <v>356</v>
      </c>
      <c r="C41" s="15">
        <v>193.79</v>
      </c>
      <c r="D41" s="15">
        <v>38.76</v>
      </c>
      <c r="E41" s="15">
        <v>232.55</v>
      </c>
      <c r="F41" s="23">
        <v>203193</v>
      </c>
      <c r="G41" s="20"/>
      <c r="H41" s="21"/>
    </row>
    <row r="42" spans="1:8" x14ac:dyDescent="0.3">
      <c r="A42" s="21"/>
      <c r="B42" s="22"/>
      <c r="C42" s="13">
        <f>SUM(C26:C41)</f>
        <v>4745.04</v>
      </c>
      <c r="D42" s="13">
        <f>SUM(D26:D41)</f>
        <v>134.63</v>
      </c>
      <c r="E42" s="13">
        <f>SUM(E26:E41)</f>
        <v>4879.670000000001</v>
      </c>
      <c r="F42" s="5"/>
      <c r="G42" s="20"/>
      <c r="H42" s="21"/>
    </row>
    <row r="43" spans="1:8" x14ac:dyDescent="0.3">
      <c r="A43" s="6" t="s">
        <v>54</v>
      </c>
      <c r="B43" s="2"/>
      <c r="C43" s="14"/>
      <c r="D43" s="14"/>
      <c r="E43" s="14"/>
      <c r="F43" s="5"/>
      <c r="G43" s="20"/>
      <c r="H43" s="21"/>
    </row>
    <row r="44" spans="1:8" x14ac:dyDescent="0.3">
      <c r="A44" s="9" t="s">
        <v>6</v>
      </c>
      <c r="B44" s="2" t="s">
        <v>311</v>
      </c>
      <c r="C44" s="14">
        <v>182</v>
      </c>
      <c r="D44" s="14"/>
      <c r="E44" s="14">
        <v>182</v>
      </c>
      <c r="F44" s="5" t="s">
        <v>8</v>
      </c>
      <c r="G44" s="1"/>
      <c r="H44" s="2"/>
    </row>
    <row r="45" spans="1:8" x14ac:dyDescent="0.3">
      <c r="A45" s="9" t="s">
        <v>357</v>
      </c>
      <c r="B45" s="2" t="s">
        <v>358</v>
      </c>
      <c r="C45" s="12">
        <v>520</v>
      </c>
      <c r="D45" s="12">
        <v>104</v>
      </c>
      <c r="E45" s="12">
        <f>C45+D45</f>
        <v>624</v>
      </c>
      <c r="F45" s="5">
        <v>108698</v>
      </c>
      <c r="G45" s="1"/>
      <c r="H45" s="2"/>
    </row>
    <row r="46" spans="1:8" x14ac:dyDescent="0.3">
      <c r="A46" s="9" t="s">
        <v>359</v>
      </c>
      <c r="B46" s="2" t="s">
        <v>360</v>
      </c>
      <c r="C46" s="12">
        <v>48.76</v>
      </c>
      <c r="D46" s="12"/>
      <c r="E46" s="12">
        <f>C46+D46</f>
        <v>48.76</v>
      </c>
      <c r="F46" s="24" t="s">
        <v>8</v>
      </c>
      <c r="G46" s="11"/>
      <c r="H46" s="2"/>
    </row>
    <row r="47" spans="1:8" x14ac:dyDescent="0.3">
      <c r="A47" s="9" t="s">
        <v>13</v>
      </c>
      <c r="B47" s="2" t="s">
        <v>317</v>
      </c>
      <c r="C47" s="12">
        <v>65.010000000000005</v>
      </c>
      <c r="D47" s="12">
        <v>13</v>
      </c>
      <c r="E47" s="12">
        <f>C47+D47</f>
        <v>78.010000000000005</v>
      </c>
      <c r="F47" s="24" t="s">
        <v>8</v>
      </c>
      <c r="G47" s="11"/>
      <c r="H47" s="2"/>
    </row>
    <row r="48" spans="1:8" x14ac:dyDescent="0.3">
      <c r="A48" s="9" t="s">
        <v>318</v>
      </c>
      <c r="B48" s="2" t="s">
        <v>361</v>
      </c>
      <c r="C48" s="12">
        <v>50.5</v>
      </c>
      <c r="D48" s="12">
        <v>10.1</v>
      </c>
      <c r="E48" s="12">
        <v>60.6</v>
      </c>
      <c r="F48" s="24">
        <v>108690</v>
      </c>
      <c r="G48" s="11"/>
      <c r="H48" s="2"/>
    </row>
    <row r="49" spans="1:8" x14ac:dyDescent="0.3">
      <c r="A49" s="9" t="s">
        <v>352</v>
      </c>
      <c r="B49" s="2" t="s">
        <v>362</v>
      </c>
      <c r="C49" s="12">
        <v>33.07</v>
      </c>
      <c r="D49" s="12">
        <v>1.74</v>
      </c>
      <c r="E49" s="12">
        <v>34.81</v>
      </c>
      <c r="F49" s="5">
        <v>207326</v>
      </c>
      <c r="G49" s="11"/>
      <c r="H49" s="2"/>
    </row>
    <row r="50" spans="1:8" x14ac:dyDescent="0.3">
      <c r="A50" s="25"/>
      <c r="B50" s="21"/>
      <c r="C50" s="13">
        <f>SUM(C44:C49)</f>
        <v>899.34</v>
      </c>
      <c r="D50" s="13">
        <f>SUM(D44:D49)</f>
        <v>128.84</v>
      </c>
      <c r="E50" s="13">
        <f>SUM(E44:E49)</f>
        <v>1028.18</v>
      </c>
      <c r="F50" s="5"/>
      <c r="G50" s="11"/>
      <c r="H50" s="2"/>
    </row>
    <row r="51" spans="1:8" x14ac:dyDescent="0.3">
      <c r="A51" s="6" t="s">
        <v>62</v>
      </c>
      <c r="B51" s="2"/>
      <c r="C51" s="26"/>
      <c r="D51" s="26"/>
      <c r="E51" s="26"/>
      <c r="F51" s="5"/>
      <c r="G51" s="1"/>
      <c r="H51" s="2"/>
    </row>
    <row r="52" spans="1:8" x14ac:dyDescent="0.3">
      <c r="A52" s="9" t="s">
        <v>57</v>
      </c>
      <c r="B52" s="2" t="s">
        <v>363</v>
      </c>
      <c r="C52" s="26">
        <v>2385</v>
      </c>
      <c r="D52" s="26">
        <v>477</v>
      </c>
      <c r="E52" s="26">
        <v>2862</v>
      </c>
      <c r="F52" s="5">
        <v>108689</v>
      </c>
      <c r="G52" s="1"/>
      <c r="H52" s="2"/>
    </row>
    <row r="53" spans="1:8" x14ac:dyDescent="0.3">
      <c r="A53" s="2"/>
      <c r="B53" s="2"/>
      <c r="C53" s="13">
        <f>C52</f>
        <v>2385</v>
      </c>
      <c r="D53" s="13">
        <f>D52</f>
        <v>477</v>
      </c>
      <c r="E53" s="13">
        <f>E52</f>
        <v>2862</v>
      </c>
      <c r="F53" s="5"/>
      <c r="G53" s="1"/>
      <c r="H53" s="2"/>
    </row>
    <row r="54" spans="1:8" x14ac:dyDescent="0.3">
      <c r="A54" s="6" t="s">
        <v>63</v>
      </c>
      <c r="B54" s="2"/>
      <c r="C54" s="26"/>
      <c r="D54" s="26"/>
      <c r="E54" s="26"/>
      <c r="F54" s="5"/>
      <c r="G54" s="1"/>
      <c r="H54" s="2"/>
    </row>
    <row r="55" spans="1:8" x14ac:dyDescent="0.3">
      <c r="A55" s="9" t="s">
        <v>64</v>
      </c>
      <c r="B55" s="2" t="s">
        <v>364</v>
      </c>
      <c r="C55" s="26">
        <v>25</v>
      </c>
      <c r="D55" s="26">
        <v>5</v>
      </c>
      <c r="E55" s="26">
        <v>30</v>
      </c>
      <c r="F55" s="5">
        <v>207326</v>
      </c>
      <c r="G55" s="1"/>
      <c r="H55" s="2"/>
    </row>
    <row r="56" spans="1:8" x14ac:dyDescent="0.3">
      <c r="A56" s="2"/>
      <c r="B56" s="2"/>
      <c r="C56" s="13">
        <f>SUM(C55:C55)</f>
        <v>25</v>
      </c>
      <c r="D56" s="13">
        <f>SUM(D55:D55)</f>
        <v>5</v>
      </c>
      <c r="E56" s="13">
        <f>SUM(E55:E55)</f>
        <v>30</v>
      </c>
      <c r="F56" s="5"/>
      <c r="G56" s="11"/>
      <c r="H56" s="2"/>
    </row>
    <row r="57" spans="1:8" x14ac:dyDescent="0.3">
      <c r="A57" s="174" t="s">
        <v>66</v>
      </c>
      <c r="B57" s="175"/>
      <c r="C57" s="26"/>
      <c r="D57" s="26"/>
      <c r="E57" s="26"/>
      <c r="F57" s="5"/>
      <c r="G57" s="11"/>
      <c r="H57" s="2"/>
    </row>
    <row r="58" spans="1:8" x14ac:dyDescent="0.3">
      <c r="A58" s="9" t="s">
        <v>365</v>
      </c>
      <c r="B58" s="9" t="s">
        <v>366</v>
      </c>
      <c r="C58" s="26">
        <v>3023.75</v>
      </c>
      <c r="D58" s="26">
        <v>604.75</v>
      </c>
      <c r="E58" s="26">
        <f>C58+D58</f>
        <v>3628.5</v>
      </c>
      <c r="F58" s="5">
        <v>203183</v>
      </c>
      <c r="G58" s="1"/>
      <c r="H58" s="2" t="s">
        <v>21</v>
      </c>
    </row>
    <row r="59" spans="1:8" x14ac:dyDescent="0.3">
      <c r="A59" s="2"/>
      <c r="B59" s="2"/>
      <c r="C59" s="13">
        <f>SUM(C57:C58)</f>
        <v>3023.75</v>
      </c>
      <c r="D59" s="13">
        <f>SUM(D57:D58)</f>
        <v>604.75</v>
      </c>
      <c r="E59" s="13">
        <f>SUM(E57:E58)</f>
        <v>3628.5</v>
      </c>
      <c r="F59" s="5"/>
      <c r="G59" s="1"/>
      <c r="H59" s="2"/>
    </row>
    <row r="60" spans="1:8" x14ac:dyDescent="0.3">
      <c r="A60" s="6" t="s">
        <v>67</v>
      </c>
      <c r="B60" s="2"/>
      <c r="C60" s="26"/>
      <c r="D60" s="26"/>
      <c r="E60" s="26"/>
      <c r="F60" s="5"/>
      <c r="G60" s="1"/>
      <c r="H60" s="2"/>
    </row>
    <row r="61" spans="1:8" x14ac:dyDescent="0.3">
      <c r="A61" s="9" t="s">
        <v>64</v>
      </c>
      <c r="B61" s="2" t="s">
        <v>367</v>
      </c>
      <c r="C61" s="26">
        <v>986</v>
      </c>
      <c r="D61" s="26">
        <v>197.2</v>
      </c>
      <c r="E61" s="26">
        <v>1183.2</v>
      </c>
      <c r="F61" s="5">
        <v>207326</v>
      </c>
      <c r="G61" s="1"/>
      <c r="H61" s="2"/>
    </row>
    <row r="62" spans="1:8" x14ac:dyDescent="0.3">
      <c r="A62" s="9" t="s">
        <v>64</v>
      </c>
      <c r="B62" s="2" t="s">
        <v>368</v>
      </c>
      <c r="C62" s="26">
        <v>180</v>
      </c>
      <c r="D62" s="26">
        <v>36</v>
      </c>
      <c r="E62" s="26">
        <v>216</v>
      </c>
      <c r="F62" s="5">
        <v>203192</v>
      </c>
      <c r="G62" s="11"/>
      <c r="H62" s="2"/>
    </row>
    <row r="63" spans="1:8" x14ac:dyDescent="0.3">
      <c r="A63" s="9" t="s">
        <v>64</v>
      </c>
      <c r="B63" s="2" t="s">
        <v>369</v>
      </c>
      <c r="C63" s="26">
        <v>104</v>
      </c>
      <c r="D63" s="26">
        <v>20.8</v>
      </c>
      <c r="E63" s="26">
        <v>124.8</v>
      </c>
      <c r="F63" s="5">
        <v>203192</v>
      </c>
      <c r="G63" s="1"/>
      <c r="H63" s="2"/>
    </row>
    <row r="64" spans="1:8" x14ac:dyDescent="0.3">
      <c r="A64" s="2"/>
      <c r="B64" s="2"/>
      <c r="C64" s="13">
        <f>SUM(C61:C63)</f>
        <v>1270</v>
      </c>
      <c r="D64" s="13">
        <f>SUM(D61:D63)</f>
        <v>254</v>
      </c>
      <c r="E64" s="13">
        <f>SUM(E61:E63)</f>
        <v>1524</v>
      </c>
      <c r="F64" s="5"/>
      <c r="G64" s="1"/>
      <c r="H64" s="2"/>
    </row>
    <row r="65" spans="1:8" x14ac:dyDescent="0.3">
      <c r="A65" s="6" t="s">
        <v>69</v>
      </c>
      <c r="B65" s="2"/>
      <c r="C65" s="26"/>
      <c r="D65" s="26"/>
      <c r="E65" s="26"/>
      <c r="F65" s="5"/>
      <c r="G65" s="1"/>
      <c r="H65" s="2"/>
    </row>
    <row r="66" spans="1:8" x14ac:dyDescent="0.3">
      <c r="A66" s="9"/>
      <c r="B66" s="2"/>
      <c r="C66" s="14"/>
      <c r="D66" s="14"/>
      <c r="E66" s="14">
        <f>C66+D66</f>
        <v>0</v>
      </c>
      <c r="F66" s="5"/>
      <c r="G66" s="1"/>
      <c r="H66" s="2"/>
    </row>
    <row r="67" spans="1:8" x14ac:dyDescent="0.3">
      <c r="A67" s="9"/>
      <c r="B67" s="22"/>
      <c r="C67" s="13">
        <f>SUM(C66:C66)</f>
        <v>0</v>
      </c>
      <c r="D67" s="13">
        <f>SUM(D66:D66)</f>
        <v>0</v>
      </c>
      <c r="E67" s="13">
        <f>SUM(E66:E66)</f>
        <v>0</v>
      </c>
      <c r="F67" s="5"/>
      <c r="G67" s="11"/>
      <c r="H67" s="2"/>
    </row>
    <row r="68" spans="1:8" x14ac:dyDescent="0.3">
      <c r="A68" s="27"/>
      <c r="B68" s="28"/>
      <c r="C68" s="26"/>
      <c r="D68" s="26"/>
      <c r="E68" s="26"/>
      <c r="F68" s="5"/>
      <c r="G68" s="1"/>
      <c r="H68" s="2"/>
    </row>
    <row r="69" spans="1:8" x14ac:dyDescent="0.3">
      <c r="A69" s="6" t="s">
        <v>72</v>
      </c>
      <c r="B69" s="2"/>
      <c r="C69" s="26"/>
      <c r="D69" s="26"/>
      <c r="E69" s="26"/>
      <c r="F69" s="5"/>
      <c r="G69" s="1"/>
      <c r="H69" s="2"/>
    </row>
    <row r="70" spans="1:8" x14ac:dyDescent="0.3">
      <c r="A70" s="9"/>
      <c r="B70" s="2"/>
      <c r="C70" s="26"/>
      <c r="D70" s="26"/>
      <c r="E70" s="26">
        <f>C70+D70</f>
        <v>0</v>
      </c>
      <c r="F70" s="5"/>
      <c r="G70" s="1"/>
      <c r="H70" s="2"/>
    </row>
    <row r="71" spans="1:8" x14ac:dyDescent="0.3">
      <c r="A71" s="2"/>
      <c r="B71" s="2"/>
      <c r="C71" s="13">
        <f>SUM(C70:C70)</f>
        <v>0</v>
      </c>
      <c r="D71" s="13">
        <f>SUM(D70:D70)</f>
        <v>0</v>
      </c>
      <c r="E71" s="13">
        <f>SUM(E70:E70)</f>
        <v>0</v>
      </c>
      <c r="F71" s="5"/>
      <c r="G71" s="1"/>
      <c r="H71" s="2"/>
    </row>
    <row r="72" spans="1:8" x14ac:dyDescent="0.3">
      <c r="A72" s="6" t="s">
        <v>75</v>
      </c>
      <c r="B72" s="9"/>
      <c r="C72" s="14"/>
      <c r="D72" s="14"/>
      <c r="E72" s="14"/>
      <c r="F72" s="5"/>
      <c r="G72" s="1"/>
      <c r="H72" s="2"/>
    </row>
    <row r="73" spans="1:8" x14ac:dyDescent="0.3">
      <c r="A73" s="9" t="s">
        <v>6</v>
      </c>
      <c r="B73" s="9" t="s">
        <v>7</v>
      </c>
      <c r="C73" s="14">
        <v>524</v>
      </c>
      <c r="D73" s="14"/>
      <c r="E73" s="14">
        <v>524</v>
      </c>
      <c r="F73" s="5" t="s">
        <v>8</v>
      </c>
      <c r="G73" s="1"/>
      <c r="H73" s="2"/>
    </row>
    <row r="74" spans="1:8" x14ac:dyDescent="0.3">
      <c r="A74" s="9" t="s">
        <v>13</v>
      </c>
      <c r="B74" s="2" t="s">
        <v>370</v>
      </c>
      <c r="C74" s="12">
        <v>38.83</v>
      </c>
      <c r="D74" s="12">
        <v>7.77</v>
      </c>
      <c r="E74" s="12">
        <f>C74+D74</f>
        <v>46.599999999999994</v>
      </c>
      <c r="F74" s="5" t="s">
        <v>8</v>
      </c>
      <c r="G74" s="1"/>
      <c r="H74" s="2"/>
    </row>
    <row r="75" spans="1:8" x14ac:dyDescent="0.3">
      <c r="A75" s="9" t="s">
        <v>313</v>
      </c>
      <c r="B75" s="2" t="s">
        <v>314</v>
      </c>
      <c r="C75" s="12">
        <v>36.700000000000003</v>
      </c>
      <c r="D75" s="12">
        <v>7.34</v>
      </c>
      <c r="E75" s="12">
        <f>C75+D75</f>
        <v>44.040000000000006</v>
      </c>
      <c r="F75" s="5" t="s">
        <v>8</v>
      </c>
      <c r="G75" s="11"/>
      <c r="H75" s="2"/>
    </row>
    <row r="76" spans="1:8" x14ac:dyDescent="0.3">
      <c r="A76" s="9" t="s">
        <v>13</v>
      </c>
      <c r="B76" s="2" t="s">
        <v>317</v>
      </c>
      <c r="C76" s="12">
        <v>14.5</v>
      </c>
      <c r="D76" s="12">
        <v>2.9</v>
      </c>
      <c r="E76" s="12">
        <f>C76+D76</f>
        <v>17.399999999999999</v>
      </c>
      <c r="F76" s="5" t="s">
        <v>8</v>
      </c>
      <c r="G76" s="11"/>
      <c r="H76" s="2"/>
    </row>
    <row r="77" spans="1:8" x14ac:dyDescent="0.3">
      <c r="A77" s="9" t="s">
        <v>357</v>
      </c>
      <c r="B77" s="2" t="s">
        <v>371</v>
      </c>
      <c r="C77" s="12">
        <v>410</v>
      </c>
      <c r="D77" s="12">
        <v>82</v>
      </c>
      <c r="E77" s="14">
        <f>C77+D77</f>
        <v>492</v>
      </c>
      <c r="F77" s="5">
        <v>108698</v>
      </c>
      <c r="G77" s="11"/>
      <c r="H77" s="2"/>
    </row>
    <row r="78" spans="1:8" x14ac:dyDescent="0.3">
      <c r="A78" s="9" t="s">
        <v>318</v>
      </c>
      <c r="B78" s="2" t="s">
        <v>372</v>
      </c>
      <c r="C78" s="12">
        <v>14.24</v>
      </c>
      <c r="D78" s="12">
        <v>2.85</v>
      </c>
      <c r="E78" s="14">
        <f>C78+D78</f>
        <v>17.09</v>
      </c>
      <c r="F78" s="5">
        <v>108690</v>
      </c>
      <c r="G78" s="11"/>
      <c r="H78" s="2"/>
    </row>
    <row r="79" spans="1:8" x14ac:dyDescent="0.3">
      <c r="A79" s="2"/>
      <c r="B79" s="2"/>
      <c r="C79" s="13">
        <f>SUM(C73:C78)</f>
        <v>1038.2700000000002</v>
      </c>
      <c r="D79" s="13">
        <f>SUM(D73:D78)</f>
        <v>102.85999999999999</v>
      </c>
      <c r="E79" s="13">
        <f>SUM(E73:E78)</f>
        <v>1141.1299999999999</v>
      </c>
      <c r="F79" s="5"/>
      <c r="G79" s="11"/>
      <c r="H79" s="2"/>
    </row>
    <row r="80" spans="1:8" x14ac:dyDescent="0.3">
      <c r="A80" s="6" t="s">
        <v>78</v>
      </c>
      <c r="B80" s="2"/>
      <c r="C80" s="14"/>
      <c r="D80" s="14"/>
      <c r="E80" s="14"/>
      <c r="F80" s="5"/>
      <c r="G80" s="11"/>
      <c r="H80" s="2"/>
    </row>
    <row r="81" spans="1:8" x14ac:dyDescent="0.3">
      <c r="A81" s="9" t="s">
        <v>6</v>
      </c>
      <c r="B81" s="2" t="s">
        <v>7</v>
      </c>
      <c r="C81" s="14">
        <v>348</v>
      </c>
      <c r="D81" s="14"/>
      <c r="E81" s="14">
        <v>348</v>
      </c>
      <c r="F81" s="5" t="s">
        <v>8</v>
      </c>
      <c r="G81" s="1"/>
      <c r="H81" s="2"/>
    </row>
    <row r="82" spans="1:8" x14ac:dyDescent="0.3">
      <c r="A82" s="9" t="s">
        <v>6</v>
      </c>
      <c r="B82" s="2" t="s">
        <v>7</v>
      </c>
      <c r="C82" s="14">
        <v>161</v>
      </c>
      <c r="D82" s="14"/>
      <c r="E82" s="14">
        <v>161</v>
      </c>
      <c r="F82" s="5" t="s">
        <v>8</v>
      </c>
      <c r="G82" s="1"/>
      <c r="H82" s="2"/>
    </row>
    <row r="83" spans="1:8" x14ac:dyDescent="0.3">
      <c r="A83" s="9" t="s">
        <v>6</v>
      </c>
      <c r="B83" s="2" t="s">
        <v>7</v>
      </c>
      <c r="C83" s="14">
        <v>96</v>
      </c>
      <c r="D83" s="14"/>
      <c r="E83" s="14">
        <v>96</v>
      </c>
      <c r="F83" s="5" t="s">
        <v>8</v>
      </c>
      <c r="G83" s="1"/>
      <c r="H83" s="2"/>
    </row>
    <row r="84" spans="1:8" x14ac:dyDescent="0.3">
      <c r="A84" s="9" t="s">
        <v>373</v>
      </c>
      <c r="B84" s="2" t="s">
        <v>374</v>
      </c>
      <c r="C84" s="12">
        <v>2.29</v>
      </c>
      <c r="D84" s="12">
        <v>0.46</v>
      </c>
      <c r="E84" s="12">
        <f>C84+D84</f>
        <v>2.75</v>
      </c>
      <c r="F84" s="5">
        <v>203184</v>
      </c>
      <c r="G84" s="1"/>
      <c r="H84" s="2"/>
    </row>
    <row r="85" spans="1:8" x14ac:dyDescent="0.3">
      <c r="A85" s="9" t="s">
        <v>322</v>
      </c>
      <c r="B85" s="2" t="s">
        <v>375</v>
      </c>
      <c r="C85" s="12">
        <v>21.01</v>
      </c>
      <c r="D85" s="12">
        <v>4.2</v>
      </c>
      <c r="E85" s="12">
        <f>C85+D85</f>
        <v>25.21</v>
      </c>
      <c r="F85" s="5" t="s">
        <v>8</v>
      </c>
      <c r="G85" s="1"/>
      <c r="H85" s="2"/>
    </row>
    <row r="86" spans="1:8" x14ac:dyDescent="0.3">
      <c r="A86" s="9" t="s">
        <v>64</v>
      </c>
      <c r="B86" s="2" t="s">
        <v>376</v>
      </c>
      <c r="C86" s="12">
        <v>350</v>
      </c>
      <c r="D86" s="12">
        <v>70</v>
      </c>
      <c r="E86" s="12">
        <v>420</v>
      </c>
      <c r="F86" s="5">
        <v>203182</v>
      </c>
      <c r="G86" s="11"/>
      <c r="H86" s="2"/>
    </row>
    <row r="87" spans="1:8" x14ac:dyDescent="0.3">
      <c r="A87" s="9" t="s">
        <v>377</v>
      </c>
      <c r="B87" s="2" t="s">
        <v>378</v>
      </c>
      <c r="C87" s="12">
        <v>38.56</v>
      </c>
      <c r="D87" s="12"/>
      <c r="E87" s="12">
        <v>38.56</v>
      </c>
      <c r="F87" s="24">
        <v>108700</v>
      </c>
      <c r="G87" s="11"/>
      <c r="H87" s="2"/>
    </row>
    <row r="88" spans="1:8" x14ac:dyDescent="0.3">
      <c r="A88" s="25"/>
      <c r="B88" s="21"/>
      <c r="C88" s="13">
        <f>SUM(C81:C87)</f>
        <v>1016.8599999999999</v>
      </c>
      <c r="D88" s="13">
        <f>SUM(D81:D87)</f>
        <v>74.66</v>
      </c>
      <c r="E88" s="13">
        <f>SUM(E81:E87)</f>
        <v>1091.52</v>
      </c>
      <c r="F88" s="5"/>
      <c r="G88" s="1"/>
      <c r="H88" s="2"/>
    </row>
    <row r="89" spans="1:8" x14ac:dyDescent="0.3">
      <c r="A89" s="30" t="s">
        <v>83</v>
      </c>
      <c r="B89" s="21"/>
      <c r="C89" s="26"/>
      <c r="D89" s="26"/>
      <c r="E89" s="26"/>
      <c r="F89" s="5"/>
      <c r="G89" s="11"/>
      <c r="H89" s="2"/>
    </row>
    <row r="90" spans="1:8" x14ac:dyDescent="0.3">
      <c r="A90" s="25" t="s">
        <v>379</v>
      </c>
      <c r="B90" s="31" t="s">
        <v>380</v>
      </c>
      <c r="C90" s="26">
        <v>313.33</v>
      </c>
      <c r="D90" s="26">
        <v>62.67</v>
      </c>
      <c r="E90" s="26">
        <f>C90+D90</f>
        <v>376</v>
      </c>
      <c r="F90" s="5">
        <v>203185</v>
      </c>
      <c r="G90" s="1"/>
      <c r="H90" s="2"/>
    </row>
    <row r="91" spans="1:8" x14ac:dyDescent="0.3">
      <c r="A91" s="25"/>
      <c r="B91" s="21"/>
      <c r="C91" s="13">
        <f>SUM(C90:C90)</f>
        <v>313.33</v>
      </c>
      <c r="D91" s="13">
        <f>SUM(D90:D90)</f>
        <v>62.67</v>
      </c>
      <c r="E91" s="13">
        <f>SUM(E90:E90)</f>
        <v>376</v>
      </c>
      <c r="F91" s="5"/>
      <c r="G91" s="11"/>
      <c r="H91" s="2"/>
    </row>
    <row r="92" spans="1:8" x14ac:dyDescent="0.3">
      <c r="A92" s="32" t="s">
        <v>86</v>
      </c>
      <c r="B92" s="21"/>
      <c r="C92" s="26"/>
      <c r="D92" s="26"/>
      <c r="E92" s="26"/>
      <c r="F92" s="5"/>
      <c r="G92" s="1"/>
      <c r="H92" s="2"/>
    </row>
    <row r="93" spans="1:8" x14ac:dyDescent="0.3">
      <c r="A93" s="25"/>
      <c r="B93" s="31"/>
      <c r="C93" s="26"/>
      <c r="D93" s="26"/>
      <c r="E93" s="26">
        <f>C93+D93</f>
        <v>0</v>
      </c>
      <c r="F93" s="5"/>
      <c r="G93" s="1"/>
      <c r="H93" s="2"/>
    </row>
    <row r="94" spans="1:8" x14ac:dyDescent="0.3">
      <c r="A94" s="25"/>
      <c r="B94" s="21"/>
      <c r="C94" s="13">
        <f>SUM(C93:C93)</f>
        <v>0</v>
      </c>
      <c r="D94" s="13">
        <f>SUM(D93:D93)</f>
        <v>0</v>
      </c>
      <c r="E94" s="13">
        <f>SUM(E93:E93)</f>
        <v>0</v>
      </c>
      <c r="F94" s="5"/>
      <c r="G94" s="1"/>
      <c r="H94" s="2"/>
    </row>
    <row r="95" spans="1:8" x14ac:dyDescent="0.3">
      <c r="A95" s="6" t="s">
        <v>87</v>
      </c>
      <c r="B95" s="22"/>
      <c r="C95" s="14"/>
      <c r="D95" s="14"/>
      <c r="E95" s="14"/>
      <c r="F95" s="17"/>
      <c r="G95" s="1"/>
      <c r="H95" s="2"/>
    </row>
    <row r="96" spans="1:8" x14ac:dyDescent="0.3">
      <c r="A96" s="9" t="s">
        <v>381</v>
      </c>
      <c r="B96" s="2" t="s">
        <v>382</v>
      </c>
      <c r="C96" s="15">
        <v>45.46</v>
      </c>
      <c r="D96" s="15"/>
      <c r="E96" s="15">
        <f>C96+D96</f>
        <v>45.46</v>
      </c>
      <c r="F96" s="17" t="s">
        <v>383</v>
      </c>
      <c r="G96" s="1"/>
      <c r="H96" s="2"/>
    </row>
    <row r="97" spans="1:8" x14ac:dyDescent="0.3">
      <c r="A97" s="9" t="s">
        <v>384</v>
      </c>
      <c r="B97" s="2" t="s">
        <v>385</v>
      </c>
      <c r="C97" s="15">
        <v>236</v>
      </c>
      <c r="D97" s="15">
        <v>47.2</v>
      </c>
      <c r="E97" s="15">
        <v>283.2</v>
      </c>
      <c r="F97" s="17">
        <v>203186</v>
      </c>
      <c r="G97" s="1"/>
      <c r="H97" s="2"/>
    </row>
    <row r="98" spans="1:8" x14ac:dyDescent="0.3">
      <c r="A98" s="6"/>
      <c r="B98" s="22"/>
      <c r="C98" s="13">
        <f>SUM(C96:C97)</f>
        <v>281.45999999999998</v>
      </c>
      <c r="D98" s="13">
        <f>SUM(D96:D97)</f>
        <v>47.2</v>
      </c>
      <c r="E98" s="13">
        <f>SUM(E96:E97)</f>
        <v>328.65999999999997</v>
      </c>
      <c r="F98" s="5"/>
      <c r="G98" s="1"/>
      <c r="H98" s="2"/>
    </row>
    <row r="99" spans="1:8" x14ac:dyDescent="0.3">
      <c r="A99" s="34" t="s">
        <v>92</v>
      </c>
      <c r="B99" s="34"/>
      <c r="C99" s="14"/>
      <c r="D99" s="14"/>
      <c r="E99" s="14"/>
      <c r="F99" s="5"/>
      <c r="G99" s="1"/>
      <c r="H99" s="2"/>
    </row>
    <row r="100" spans="1:8" ht="13.1" customHeight="1" x14ac:dyDescent="0.3">
      <c r="A100" s="9" t="s">
        <v>322</v>
      </c>
      <c r="B100" s="2" t="s">
        <v>386</v>
      </c>
      <c r="C100" s="12">
        <v>28.02</v>
      </c>
      <c r="D100" s="12">
        <v>5.6</v>
      </c>
      <c r="E100" s="12">
        <f>C100+D100</f>
        <v>33.619999999999997</v>
      </c>
      <c r="F100" s="5" t="s">
        <v>8</v>
      </c>
      <c r="G100" s="1"/>
      <c r="H100" s="2"/>
    </row>
    <row r="101" spans="1:8" x14ac:dyDescent="0.3">
      <c r="A101" s="2"/>
      <c r="B101" s="2"/>
      <c r="C101" s="13">
        <f>SUM(C100:C100)</f>
        <v>28.02</v>
      </c>
      <c r="D101" s="13">
        <f>SUM(D100:D100)</f>
        <v>5.6</v>
      </c>
      <c r="E101" s="13">
        <f>SUM(E100:E100)</f>
        <v>33.619999999999997</v>
      </c>
      <c r="F101" s="5"/>
      <c r="G101" s="11"/>
      <c r="H101" s="2"/>
    </row>
    <row r="102" spans="1:8" x14ac:dyDescent="0.3">
      <c r="A102" s="6" t="s">
        <v>93</v>
      </c>
      <c r="B102" s="2"/>
      <c r="C102" s="26"/>
      <c r="D102" s="26"/>
      <c r="E102" s="26"/>
      <c r="F102" s="41"/>
      <c r="G102" s="1"/>
      <c r="H102" s="2"/>
    </row>
    <row r="103" spans="1:8" x14ac:dyDescent="0.3">
      <c r="A103" s="38" t="s">
        <v>94</v>
      </c>
      <c r="B103" s="39" t="s">
        <v>387</v>
      </c>
      <c r="C103" s="40">
        <v>14929.74</v>
      </c>
      <c r="D103" s="40"/>
      <c r="E103" s="40">
        <v>14929.74</v>
      </c>
      <c r="F103" s="41" t="s">
        <v>96</v>
      </c>
      <c r="G103" s="1"/>
      <c r="H103" s="2"/>
    </row>
    <row r="104" spans="1:8" x14ac:dyDescent="0.3">
      <c r="A104" s="38" t="s">
        <v>97</v>
      </c>
      <c r="B104" s="39" t="s">
        <v>388</v>
      </c>
      <c r="C104" s="40">
        <v>4055.5</v>
      </c>
      <c r="D104" s="40"/>
      <c r="E104" s="40">
        <v>4055.5</v>
      </c>
      <c r="F104" s="41">
        <v>203191</v>
      </c>
      <c r="G104" s="1"/>
      <c r="H104" s="2"/>
    </row>
    <row r="105" spans="1:8" x14ac:dyDescent="0.3">
      <c r="A105" s="38" t="s">
        <v>99</v>
      </c>
      <c r="B105" s="39" t="s">
        <v>389</v>
      </c>
      <c r="C105" s="40">
        <v>5269.37</v>
      </c>
      <c r="D105" s="40"/>
      <c r="E105" s="40">
        <v>5269.37</v>
      </c>
      <c r="F105" s="5">
        <v>203190</v>
      </c>
      <c r="G105" s="1"/>
      <c r="H105" s="2"/>
    </row>
    <row r="106" spans="1:8" x14ac:dyDescent="0.3">
      <c r="A106" s="2"/>
      <c r="B106" s="2"/>
      <c r="C106" s="13">
        <f>SUM(C103:C105)</f>
        <v>24254.609999999997</v>
      </c>
      <c r="D106" s="13">
        <v>0</v>
      </c>
      <c r="E106" s="13">
        <f>SUM(E103:E105)</f>
        <v>24254.609999999997</v>
      </c>
      <c r="F106" s="5"/>
      <c r="G106" s="1"/>
      <c r="H106" s="2"/>
    </row>
    <row r="107" spans="1:8" x14ac:dyDescent="0.3">
      <c r="A107" s="2"/>
      <c r="B107" s="2"/>
      <c r="C107" s="42"/>
      <c r="D107" s="42"/>
      <c r="E107" s="42"/>
      <c r="F107" s="5"/>
      <c r="G107" s="1"/>
      <c r="H107" s="2"/>
    </row>
    <row r="108" spans="1:8" x14ac:dyDescent="0.3">
      <c r="A108" s="2"/>
      <c r="B108" s="43" t="s">
        <v>101</v>
      </c>
      <c r="C108" s="13">
        <f>C13+C24+C42+C50+C53+C56+C59+C64+C67+C71+C79+C88+C91+C98+C101+C106</f>
        <v>43620.85</v>
      </c>
      <c r="D108" s="13">
        <f>D13+D24+D42+D50+D53+D56+D59+D64+D67+D71+D79+D88+D91+D94+D98+D101+D106</f>
        <v>2634.9199999999996</v>
      </c>
      <c r="E108" s="13">
        <f>E13+E24+E42+E50+E53+E56+E59+E64+E67+E71+E79+E88+E91+E94+E98+E101+E106</f>
        <v>46255.770000000004</v>
      </c>
      <c r="F108" s="5"/>
      <c r="G108" s="1"/>
      <c r="H108" s="2"/>
    </row>
    <row r="109" spans="1:8" x14ac:dyDescent="0.3">
      <c r="A109" s="44"/>
      <c r="B109" s="21"/>
      <c r="C109" s="29"/>
      <c r="D109" s="29"/>
      <c r="E109" s="29"/>
      <c r="F109" s="5"/>
      <c r="G109" s="1"/>
      <c r="H109" s="2"/>
    </row>
    <row r="110" spans="1:8" x14ac:dyDescent="0.3">
      <c r="A110" s="9"/>
      <c r="B110" s="2"/>
      <c r="C110" s="15"/>
      <c r="D110" s="4"/>
      <c r="E110" s="4"/>
      <c r="F110" s="5"/>
      <c r="G110" s="1"/>
      <c r="H110" s="2"/>
    </row>
    <row r="111" spans="1:8" x14ac:dyDescent="0.3">
      <c r="A111" s="9"/>
      <c r="B111" s="2"/>
      <c r="C111" s="15"/>
      <c r="D111" s="4"/>
      <c r="E111" s="4"/>
      <c r="F111" s="5"/>
      <c r="G111" s="1"/>
      <c r="H111" s="2"/>
    </row>
    <row r="112" spans="1:8" x14ac:dyDescent="0.3">
      <c r="A112" s="50"/>
      <c r="B112" s="2"/>
      <c r="C112" s="15"/>
      <c r="D112" s="4"/>
      <c r="E112" s="4"/>
      <c r="F112" s="5"/>
      <c r="G112" s="1"/>
      <c r="H112" s="2"/>
    </row>
    <row r="113" spans="1:8" x14ac:dyDescent="0.3">
      <c r="A113" s="44"/>
      <c r="B113" s="51"/>
      <c r="C113" s="15"/>
      <c r="D113" s="4"/>
      <c r="E113" s="4"/>
      <c r="F113" s="5"/>
      <c r="G113" s="1"/>
      <c r="H113" s="2"/>
    </row>
    <row r="114" spans="1:8" x14ac:dyDescent="0.3">
      <c r="A114" s="44"/>
      <c r="B114" s="51"/>
      <c r="C114" s="15"/>
      <c r="D114" s="4"/>
      <c r="E114" s="4"/>
      <c r="F114" s="5"/>
      <c r="G114" s="1"/>
      <c r="H114" s="2"/>
    </row>
    <row r="115" spans="1:8" x14ac:dyDescent="0.3">
      <c r="A115" s="44"/>
      <c r="B115" s="51"/>
      <c r="C115" s="15"/>
      <c r="D115" s="4"/>
      <c r="E115" s="4"/>
      <c r="F115" s="5"/>
      <c r="G115" s="1"/>
      <c r="H115" s="2"/>
    </row>
    <row r="116" spans="1:8" x14ac:dyDescent="0.3">
      <c r="A116" s="44"/>
      <c r="B116" s="51"/>
      <c r="C116" s="15"/>
      <c r="D116" s="4"/>
      <c r="E116" s="4"/>
      <c r="F116" s="5"/>
      <c r="G116" s="1"/>
      <c r="H116" s="2"/>
    </row>
    <row r="117" spans="1:8" x14ac:dyDescent="0.3">
      <c r="A117" s="52"/>
      <c r="B117" s="2"/>
      <c r="C117" s="4"/>
      <c r="D117" s="4"/>
      <c r="E117" s="4"/>
      <c r="F117" s="5"/>
      <c r="G117" s="1"/>
      <c r="H117" s="2"/>
    </row>
    <row r="118" spans="1:8" x14ac:dyDescent="0.3">
      <c r="A118" s="2"/>
      <c r="B118" s="2"/>
      <c r="C118" s="4"/>
      <c r="D118" s="4"/>
      <c r="E118" s="4"/>
      <c r="F118" s="5"/>
      <c r="G118" s="1"/>
      <c r="H118" s="2"/>
    </row>
    <row r="119" spans="1:8" x14ac:dyDescent="0.3">
      <c r="A119" s="2"/>
      <c r="B119" s="2"/>
      <c r="C119" s="4"/>
      <c r="D119" s="4"/>
      <c r="E119" s="4"/>
      <c r="F119" s="5"/>
      <c r="G119" s="1"/>
      <c r="H119" s="2"/>
    </row>
    <row r="120" spans="1:8" x14ac:dyDescent="0.3">
      <c r="A120" s="2"/>
      <c r="B120" s="2"/>
      <c r="C120" s="4"/>
      <c r="D120" s="4"/>
      <c r="E120" s="4"/>
      <c r="F120" s="5"/>
      <c r="G120" s="1"/>
      <c r="H120" s="2"/>
    </row>
    <row r="121" spans="1:8" x14ac:dyDescent="0.3">
      <c r="A121" s="2"/>
      <c r="B121" s="2"/>
      <c r="C121" s="4"/>
      <c r="D121" s="4"/>
      <c r="E121" s="4"/>
      <c r="F121" s="5"/>
      <c r="G121" s="1"/>
      <c r="H121" s="2"/>
    </row>
    <row r="122" spans="1:8" x14ac:dyDescent="0.3">
      <c r="A122" s="2"/>
      <c r="B122" s="2"/>
      <c r="C122" s="4"/>
      <c r="D122" s="4"/>
      <c r="E122" s="4"/>
      <c r="F122" s="5"/>
      <c r="G122" s="1"/>
      <c r="H122" s="2"/>
    </row>
    <row r="123" spans="1:8" x14ac:dyDescent="0.3">
      <c r="A123" s="2"/>
      <c r="B123" s="2"/>
      <c r="C123" s="4"/>
      <c r="D123" s="4"/>
      <c r="E123" s="4"/>
      <c r="F123" s="5"/>
      <c r="G123" s="1"/>
      <c r="H123" s="2"/>
    </row>
    <row r="124" spans="1:8" x14ac:dyDescent="0.3">
      <c r="A124" s="2"/>
      <c r="B124" s="2"/>
      <c r="C124" s="4"/>
      <c r="D124" s="4"/>
      <c r="E124" s="4"/>
      <c r="F124" s="5"/>
      <c r="G124" s="1"/>
      <c r="H124" s="2"/>
    </row>
    <row r="125" spans="1:8" x14ac:dyDescent="0.3">
      <c r="A125" s="2"/>
      <c r="B125" s="2"/>
      <c r="C125" s="4"/>
      <c r="D125" s="4"/>
      <c r="E125" s="4"/>
      <c r="F125" s="5"/>
      <c r="G125" s="1"/>
      <c r="H125" s="2"/>
    </row>
    <row r="126" spans="1:8" x14ac:dyDescent="0.3">
      <c r="A126" s="2"/>
      <c r="B126" s="2"/>
      <c r="C126" s="4"/>
      <c r="D126" s="4"/>
      <c r="E126" s="4"/>
      <c r="G126" s="1"/>
      <c r="H126" s="2"/>
    </row>
    <row r="127" spans="1:8" x14ac:dyDescent="0.3">
      <c r="G127" s="1"/>
      <c r="H127" s="2"/>
    </row>
  </sheetData>
  <mergeCells count="2">
    <mergeCell ref="A1:F1"/>
    <mergeCell ref="A57:B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workbookViewId="0">
      <selection activeCell="J30" sqref="J30"/>
    </sheetView>
  </sheetViews>
  <sheetFormatPr defaultRowHeight="14.4" x14ac:dyDescent="0.3"/>
  <cols>
    <col min="1" max="1" width="28.59765625" customWidth="1"/>
    <col min="2" max="2" width="32.09765625" bestFit="1" customWidth="1"/>
    <col min="3" max="3" width="13.69921875" customWidth="1"/>
    <col min="4" max="4" width="11.69921875" customWidth="1"/>
    <col min="5" max="5" width="12.8984375" customWidth="1"/>
    <col min="6" max="6" width="8.69921875" style="60" customWidth="1"/>
    <col min="256" max="256" width="3.8984375" bestFit="1" customWidth="1"/>
    <col min="257" max="257" width="28.59765625" customWidth="1"/>
    <col min="258" max="258" width="32.09765625" bestFit="1" customWidth="1"/>
    <col min="259" max="259" width="13.69921875" customWidth="1"/>
    <col min="260" max="260" width="11.69921875" customWidth="1"/>
    <col min="261" max="261" width="12.8984375" customWidth="1"/>
    <col min="262" max="262" width="8.69921875" customWidth="1"/>
    <col min="512" max="512" width="3.8984375" bestFit="1" customWidth="1"/>
    <col min="513" max="513" width="28.59765625" customWidth="1"/>
    <col min="514" max="514" width="32.09765625" bestFit="1" customWidth="1"/>
    <col min="515" max="515" width="13.69921875" customWidth="1"/>
    <col min="516" max="516" width="11.69921875" customWidth="1"/>
    <col min="517" max="517" width="12.8984375" customWidth="1"/>
    <col min="518" max="518" width="8.69921875" customWidth="1"/>
    <col min="768" max="768" width="3.8984375" bestFit="1" customWidth="1"/>
    <col min="769" max="769" width="28.59765625" customWidth="1"/>
    <col min="770" max="770" width="32.09765625" bestFit="1" customWidth="1"/>
    <col min="771" max="771" width="13.69921875" customWidth="1"/>
    <col min="772" max="772" width="11.69921875" customWidth="1"/>
    <col min="773" max="773" width="12.8984375" customWidth="1"/>
    <col min="774" max="774" width="8.69921875" customWidth="1"/>
    <col min="1024" max="1024" width="3.8984375" bestFit="1" customWidth="1"/>
    <col min="1025" max="1025" width="28.59765625" customWidth="1"/>
    <col min="1026" max="1026" width="32.09765625" bestFit="1" customWidth="1"/>
    <col min="1027" max="1027" width="13.69921875" customWidth="1"/>
    <col min="1028" max="1028" width="11.69921875" customWidth="1"/>
    <col min="1029" max="1029" width="12.8984375" customWidth="1"/>
    <col min="1030" max="1030" width="8.69921875" customWidth="1"/>
    <col min="1280" max="1280" width="3.8984375" bestFit="1" customWidth="1"/>
    <col min="1281" max="1281" width="28.59765625" customWidth="1"/>
    <col min="1282" max="1282" width="32.09765625" bestFit="1" customWidth="1"/>
    <col min="1283" max="1283" width="13.69921875" customWidth="1"/>
    <col min="1284" max="1284" width="11.69921875" customWidth="1"/>
    <col min="1285" max="1285" width="12.8984375" customWidth="1"/>
    <col min="1286" max="1286" width="8.69921875" customWidth="1"/>
    <col min="1536" max="1536" width="3.8984375" bestFit="1" customWidth="1"/>
    <col min="1537" max="1537" width="28.59765625" customWidth="1"/>
    <col min="1538" max="1538" width="32.09765625" bestFit="1" customWidth="1"/>
    <col min="1539" max="1539" width="13.69921875" customWidth="1"/>
    <col min="1540" max="1540" width="11.69921875" customWidth="1"/>
    <col min="1541" max="1541" width="12.8984375" customWidth="1"/>
    <col min="1542" max="1542" width="8.69921875" customWidth="1"/>
    <col min="1792" max="1792" width="3.8984375" bestFit="1" customWidth="1"/>
    <col min="1793" max="1793" width="28.59765625" customWidth="1"/>
    <col min="1794" max="1794" width="32.09765625" bestFit="1" customWidth="1"/>
    <col min="1795" max="1795" width="13.69921875" customWidth="1"/>
    <col min="1796" max="1796" width="11.69921875" customWidth="1"/>
    <col min="1797" max="1797" width="12.8984375" customWidth="1"/>
    <col min="1798" max="1798" width="8.69921875" customWidth="1"/>
    <col min="2048" max="2048" width="3.8984375" bestFit="1" customWidth="1"/>
    <col min="2049" max="2049" width="28.59765625" customWidth="1"/>
    <col min="2050" max="2050" width="32.09765625" bestFit="1" customWidth="1"/>
    <col min="2051" max="2051" width="13.69921875" customWidth="1"/>
    <col min="2052" max="2052" width="11.69921875" customWidth="1"/>
    <col min="2053" max="2053" width="12.8984375" customWidth="1"/>
    <col min="2054" max="2054" width="8.69921875" customWidth="1"/>
    <col min="2304" max="2304" width="3.8984375" bestFit="1" customWidth="1"/>
    <col min="2305" max="2305" width="28.59765625" customWidth="1"/>
    <col min="2306" max="2306" width="32.09765625" bestFit="1" customWidth="1"/>
    <col min="2307" max="2307" width="13.69921875" customWidth="1"/>
    <col min="2308" max="2308" width="11.69921875" customWidth="1"/>
    <col min="2309" max="2309" width="12.8984375" customWidth="1"/>
    <col min="2310" max="2310" width="8.69921875" customWidth="1"/>
    <col min="2560" max="2560" width="3.8984375" bestFit="1" customWidth="1"/>
    <col min="2561" max="2561" width="28.59765625" customWidth="1"/>
    <col min="2562" max="2562" width="32.09765625" bestFit="1" customWidth="1"/>
    <col min="2563" max="2563" width="13.69921875" customWidth="1"/>
    <col min="2564" max="2564" width="11.69921875" customWidth="1"/>
    <col min="2565" max="2565" width="12.8984375" customWidth="1"/>
    <col min="2566" max="2566" width="8.69921875" customWidth="1"/>
    <col min="2816" max="2816" width="3.8984375" bestFit="1" customWidth="1"/>
    <col min="2817" max="2817" width="28.59765625" customWidth="1"/>
    <col min="2818" max="2818" width="32.09765625" bestFit="1" customWidth="1"/>
    <col min="2819" max="2819" width="13.69921875" customWidth="1"/>
    <col min="2820" max="2820" width="11.69921875" customWidth="1"/>
    <col min="2821" max="2821" width="12.8984375" customWidth="1"/>
    <col min="2822" max="2822" width="8.69921875" customWidth="1"/>
    <col min="3072" max="3072" width="3.8984375" bestFit="1" customWidth="1"/>
    <col min="3073" max="3073" width="28.59765625" customWidth="1"/>
    <col min="3074" max="3074" width="32.09765625" bestFit="1" customWidth="1"/>
    <col min="3075" max="3075" width="13.69921875" customWidth="1"/>
    <col min="3076" max="3076" width="11.69921875" customWidth="1"/>
    <col min="3077" max="3077" width="12.8984375" customWidth="1"/>
    <col min="3078" max="3078" width="8.69921875" customWidth="1"/>
    <col min="3328" max="3328" width="3.8984375" bestFit="1" customWidth="1"/>
    <col min="3329" max="3329" width="28.59765625" customWidth="1"/>
    <col min="3330" max="3330" width="32.09765625" bestFit="1" customWidth="1"/>
    <col min="3331" max="3331" width="13.69921875" customWidth="1"/>
    <col min="3332" max="3332" width="11.69921875" customWidth="1"/>
    <col min="3333" max="3333" width="12.8984375" customWidth="1"/>
    <col min="3334" max="3334" width="8.69921875" customWidth="1"/>
    <col min="3584" max="3584" width="3.8984375" bestFit="1" customWidth="1"/>
    <col min="3585" max="3585" width="28.59765625" customWidth="1"/>
    <col min="3586" max="3586" width="32.09765625" bestFit="1" customWidth="1"/>
    <col min="3587" max="3587" width="13.69921875" customWidth="1"/>
    <col min="3588" max="3588" width="11.69921875" customWidth="1"/>
    <col min="3589" max="3589" width="12.8984375" customWidth="1"/>
    <col min="3590" max="3590" width="8.69921875" customWidth="1"/>
    <col min="3840" max="3840" width="3.8984375" bestFit="1" customWidth="1"/>
    <col min="3841" max="3841" width="28.59765625" customWidth="1"/>
    <col min="3842" max="3842" width="32.09765625" bestFit="1" customWidth="1"/>
    <col min="3843" max="3843" width="13.69921875" customWidth="1"/>
    <col min="3844" max="3844" width="11.69921875" customWidth="1"/>
    <col min="3845" max="3845" width="12.8984375" customWidth="1"/>
    <col min="3846" max="3846" width="8.69921875" customWidth="1"/>
    <col min="4096" max="4096" width="3.8984375" bestFit="1" customWidth="1"/>
    <col min="4097" max="4097" width="28.59765625" customWidth="1"/>
    <col min="4098" max="4098" width="32.09765625" bestFit="1" customWidth="1"/>
    <col min="4099" max="4099" width="13.69921875" customWidth="1"/>
    <col min="4100" max="4100" width="11.69921875" customWidth="1"/>
    <col min="4101" max="4101" width="12.8984375" customWidth="1"/>
    <col min="4102" max="4102" width="8.69921875" customWidth="1"/>
    <col min="4352" max="4352" width="3.8984375" bestFit="1" customWidth="1"/>
    <col min="4353" max="4353" width="28.59765625" customWidth="1"/>
    <col min="4354" max="4354" width="32.09765625" bestFit="1" customWidth="1"/>
    <col min="4355" max="4355" width="13.69921875" customWidth="1"/>
    <col min="4356" max="4356" width="11.69921875" customWidth="1"/>
    <col min="4357" max="4357" width="12.8984375" customWidth="1"/>
    <col min="4358" max="4358" width="8.69921875" customWidth="1"/>
    <col min="4608" max="4608" width="3.8984375" bestFit="1" customWidth="1"/>
    <col min="4609" max="4609" width="28.59765625" customWidth="1"/>
    <col min="4610" max="4610" width="32.09765625" bestFit="1" customWidth="1"/>
    <col min="4611" max="4611" width="13.69921875" customWidth="1"/>
    <col min="4612" max="4612" width="11.69921875" customWidth="1"/>
    <col min="4613" max="4613" width="12.8984375" customWidth="1"/>
    <col min="4614" max="4614" width="8.69921875" customWidth="1"/>
    <col min="4864" max="4864" width="3.8984375" bestFit="1" customWidth="1"/>
    <col min="4865" max="4865" width="28.59765625" customWidth="1"/>
    <col min="4866" max="4866" width="32.09765625" bestFit="1" customWidth="1"/>
    <col min="4867" max="4867" width="13.69921875" customWidth="1"/>
    <col min="4868" max="4868" width="11.69921875" customWidth="1"/>
    <col min="4869" max="4869" width="12.8984375" customWidth="1"/>
    <col min="4870" max="4870" width="8.69921875" customWidth="1"/>
    <col min="5120" max="5120" width="3.8984375" bestFit="1" customWidth="1"/>
    <col min="5121" max="5121" width="28.59765625" customWidth="1"/>
    <col min="5122" max="5122" width="32.09765625" bestFit="1" customWidth="1"/>
    <col min="5123" max="5123" width="13.69921875" customWidth="1"/>
    <col min="5124" max="5124" width="11.69921875" customWidth="1"/>
    <col min="5125" max="5125" width="12.8984375" customWidth="1"/>
    <col min="5126" max="5126" width="8.69921875" customWidth="1"/>
    <col min="5376" max="5376" width="3.8984375" bestFit="1" customWidth="1"/>
    <col min="5377" max="5377" width="28.59765625" customWidth="1"/>
    <col min="5378" max="5378" width="32.09765625" bestFit="1" customWidth="1"/>
    <col min="5379" max="5379" width="13.69921875" customWidth="1"/>
    <col min="5380" max="5380" width="11.69921875" customWidth="1"/>
    <col min="5381" max="5381" width="12.8984375" customWidth="1"/>
    <col min="5382" max="5382" width="8.69921875" customWidth="1"/>
    <col min="5632" max="5632" width="3.8984375" bestFit="1" customWidth="1"/>
    <col min="5633" max="5633" width="28.59765625" customWidth="1"/>
    <col min="5634" max="5634" width="32.09765625" bestFit="1" customWidth="1"/>
    <col min="5635" max="5635" width="13.69921875" customWidth="1"/>
    <col min="5636" max="5636" width="11.69921875" customWidth="1"/>
    <col min="5637" max="5637" width="12.8984375" customWidth="1"/>
    <col min="5638" max="5638" width="8.69921875" customWidth="1"/>
    <col min="5888" max="5888" width="3.8984375" bestFit="1" customWidth="1"/>
    <col min="5889" max="5889" width="28.59765625" customWidth="1"/>
    <col min="5890" max="5890" width="32.09765625" bestFit="1" customWidth="1"/>
    <col min="5891" max="5891" width="13.69921875" customWidth="1"/>
    <col min="5892" max="5892" width="11.69921875" customWidth="1"/>
    <col min="5893" max="5893" width="12.8984375" customWidth="1"/>
    <col min="5894" max="5894" width="8.69921875" customWidth="1"/>
    <col min="6144" max="6144" width="3.8984375" bestFit="1" customWidth="1"/>
    <col min="6145" max="6145" width="28.59765625" customWidth="1"/>
    <col min="6146" max="6146" width="32.09765625" bestFit="1" customWidth="1"/>
    <col min="6147" max="6147" width="13.69921875" customWidth="1"/>
    <col min="6148" max="6148" width="11.69921875" customWidth="1"/>
    <col min="6149" max="6149" width="12.8984375" customWidth="1"/>
    <col min="6150" max="6150" width="8.69921875" customWidth="1"/>
    <col min="6400" max="6400" width="3.8984375" bestFit="1" customWidth="1"/>
    <col min="6401" max="6401" width="28.59765625" customWidth="1"/>
    <col min="6402" max="6402" width="32.09765625" bestFit="1" customWidth="1"/>
    <col min="6403" max="6403" width="13.69921875" customWidth="1"/>
    <col min="6404" max="6404" width="11.69921875" customWidth="1"/>
    <col min="6405" max="6405" width="12.8984375" customWidth="1"/>
    <col min="6406" max="6406" width="8.69921875" customWidth="1"/>
    <col min="6656" max="6656" width="3.8984375" bestFit="1" customWidth="1"/>
    <col min="6657" max="6657" width="28.59765625" customWidth="1"/>
    <col min="6658" max="6658" width="32.09765625" bestFit="1" customWidth="1"/>
    <col min="6659" max="6659" width="13.69921875" customWidth="1"/>
    <col min="6660" max="6660" width="11.69921875" customWidth="1"/>
    <col min="6661" max="6661" width="12.8984375" customWidth="1"/>
    <col min="6662" max="6662" width="8.69921875" customWidth="1"/>
    <col min="6912" max="6912" width="3.8984375" bestFit="1" customWidth="1"/>
    <col min="6913" max="6913" width="28.59765625" customWidth="1"/>
    <col min="6914" max="6914" width="32.09765625" bestFit="1" customWidth="1"/>
    <col min="6915" max="6915" width="13.69921875" customWidth="1"/>
    <col min="6916" max="6916" width="11.69921875" customWidth="1"/>
    <col min="6917" max="6917" width="12.8984375" customWidth="1"/>
    <col min="6918" max="6918" width="8.69921875" customWidth="1"/>
    <col min="7168" max="7168" width="3.8984375" bestFit="1" customWidth="1"/>
    <col min="7169" max="7169" width="28.59765625" customWidth="1"/>
    <col min="7170" max="7170" width="32.09765625" bestFit="1" customWidth="1"/>
    <col min="7171" max="7171" width="13.69921875" customWidth="1"/>
    <col min="7172" max="7172" width="11.69921875" customWidth="1"/>
    <col min="7173" max="7173" width="12.8984375" customWidth="1"/>
    <col min="7174" max="7174" width="8.69921875" customWidth="1"/>
    <col min="7424" max="7424" width="3.8984375" bestFit="1" customWidth="1"/>
    <col min="7425" max="7425" width="28.59765625" customWidth="1"/>
    <col min="7426" max="7426" width="32.09765625" bestFit="1" customWidth="1"/>
    <col min="7427" max="7427" width="13.69921875" customWidth="1"/>
    <col min="7428" max="7428" width="11.69921875" customWidth="1"/>
    <col min="7429" max="7429" width="12.8984375" customWidth="1"/>
    <col min="7430" max="7430" width="8.69921875" customWidth="1"/>
    <col min="7680" max="7680" width="3.8984375" bestFit="1" customWidth="1"/>
    <col min="7681" max="7681" width="28.59765625" customWidth="1"/>
    <col min="7682" max="7682" width="32.09765625" bestFit="1" customWidth="1"/>
    <col min="7683" max="7683" width="13.69921875" customWidth="1"/>
    <col min="7684" max="7684" width="11.69921875" customWidth="1"/>
    <col min="7685" max="7685" width="12.8984375" customWidth="1"/>
    <col min="7686" max="7686" width="8.69921875" customWidth="1"/>
    <col min="7936" max="7936" width="3.8984375" bestFit="1" customWidth="1"/>
    <col min="7937" max="7937" width="28.59765625" customWidth="1"/>
    <col min="7938" max="7938" width="32.09765625" bestFit="1" customWidth="1"/>
    <col min="7939" max="7939" width="13.69921875" customWidth="1"/>
    <col min="7940" max="7940" width="11.69921875" customWidth="1"/>
    <col min="7941" max="7941" width="12.8984375" customWidth="1"/>
    <col min="7942" max="7942" width="8.69921875" customWidth="1"/>
    <col min="8192" max="8192" width="3.8984375" bestFit="1" customWidth="1"/>
    <col min="8193" max="8193" width="28.59765625" customWidth="1"/>
    <col min="8194" max="8194" width="32.09765625" bestFit="1" customWidth="1"/>
    <col min="8195" max="8195" width="13.69921875" customWidth="1"/>
    <col min="8196" max="8196" width="11.69921875" customWidth="1"/>
    <col min="8197" max="8197" width="12.8984375" customWidth="1"/>
    <col min="8198" max="8198" width="8.69921875" customWidth="1"/>
    <col min="8448" max="8448" width="3.8984375" bestFit="1" customWidth="1"/>
    <col min="8449" max="8449" width="28.59765625" customWidth="1"/>
    <col min="8450" max="8450" width="32.09765625" bestFit="1" customWidth="1"/>
    <col min="8451" max="8451" width="13.69921875" customWidth="1"/>
    <col min="8452" max="8452" width="11.69921875" customWidth="1"/>
    <col min="8453" max="8453" width="12.8984375" customWidth="1"/>
    <col min="8454" max="8454" width="8.69921875" customWidth="1"/>
    <col min="8704" max="8704" width="3.8984375" bestFit="1" customWidth="1"/>
    <col min="8705" max="8705" width="28.59765625" customWidth="1"/>
    <col min="8706" max="8706" width="32.09765625" bestFit="1" customWidth="1"/>
    <col min="8707" max="8707" width="13.69921875" customWidth="1"/>
    <col min="8708" max="8708" width="11.69921875" customWidth="1"/>
    <col min="8709" max="8709" width="12.8984375" customWidth="1"/>
    <col min="8710" max="8710" width="8.69921875" customWidth="1"/>
    <col min="8960" max="8960" width="3.8984375" bestFit="1" customWidth="1"/>
    <col min="8961" max="8961" width="28.59765625" customWidth="1"/>
    <col min="8962" max="8962" width="32.09765625" bestFit="1" customWidth="1"/>
    <col min="8963" max="8963" width="13.69921875" customWidth="1"/>
    <col min="8964" max="8964" width="11.69921875" customWidth="1"/>
    <col min="8965" max="8965" width="12.8984375" customWidth="1"/>
    <col min="8966" max="8966" width="8.69921875" customWidth="1"/>
    <col min="9216" max="9216" width="3.8984375" bestFit="1" customWidth="1"/>
    <col min="9217" max="9217" width="28.59765625" customWidth="1"/>
    <col min="9218" max="9218" width="32.09765625" bestFit="1" customWidth="1"/>
    <col min="9219" max="9219" width="13.69921875" customWidth="1"/>
    <col min="9220" max="9220" width="11.69921875" customWidth="1"/>
    <col min="9221" max="9221" width="12.8984375" customWidth="1"/>
    <col min="9222" max="9222" width="8.69921875" customWidth="1"/>
    <col min="9472" max="9472" width="3.8984375" bestFit="1" customWidth="1"/>
    <col min="9473" max="9473" width="28.59765625" customWidth="1"/>
    <col min="9474" max="9474" width="32.09765625" bestFit="1" customWidth="1"/>
    <col min="9475" max="9475" width="13.69921875" customWidth="1"/>
    <col min="9476" max="9476" width="11.69921875" customWidth="1"/>
    <col min="9477" max="9477" width="12.8984375" customWidth="1"/>
    <col min="9478" max="9478" width="8.69921875" customWidth="1"/>
    <col min="9728" max="9728" width="3.8984375" bestFit="1" customWidth="1"/>
    <col min="9729" max="9729" width="28.59765625" customWidth="1"/>
    <col min="9730" max="9730" width="32.09765625" bestFit="1" customWidth="1"/>
    <col min="9731" max="9731" width="13.69921875" customWidth="1"/>
    <col min="9732" max="9732" width="11.69921875" customWidth="1"/>
    <col min="9733" max="9733" width="12.8984375" customWidth="1"/>
    <col min="9734" max="9734" width="8.69921875" customWidth="1"/>
    <col min="9984" max="9984" width="3.8984375" bestFit="1" customWidth="1"/>
    <col min="9985" max="9985" width="28.59765625" customWidth="1"/>
    <col min="9986" max="9986" width="32.09765625" bestFit="1" customWidth="1"/>
    <col min="9987" max="9987" width="13.69921875" customWidth="1"/>
    <col min="9988" max="9988" width="11.69921875" customWidth="1"/>
    <col min="9989" max="9989" width="12.8984375" customWidth="1"/>
    <col min="9990" max="9990" width="8.69921875" customWidth="1"/>
    <col min="10240" max="10240" width="3.8984375" bestFit="1" customWidth="1"/>
    <col min="10241" max="10241" width="28.59765625" customWidth="1"/>
    <col min="10242" max="10242" width="32.09765625" bestFit="1" customWidth="1"/>
    <col min="10243" max="10243" width="13.69921875" customWidth="1"/>
    <col min="10244" max="10244" width="11.69921875" customWidth="1"/>
    <col min="10245" max="10245" width="12.8984375" customWidth="1"/>
    <col min="10246" max="10246" width="8.69921875" customWidth="1"/>
    <col min="10496" max="10496" width="3.8984375" bestFit="1" customWidth="1"/>
    <col min="10497" max="10497" width="28.59765625" customWidth="1"/>
    <col min="10498" max="10498" width="32.09765625" bestFit="1" customWidth="1"/>
    <col min="10499" max="10499" width="13.69921875" customWidth="1"/>
    <col min="10500" max="10500" width="11.69921875" customWidth="1"/>
    <col min="10501" max="10501" width="12.8984375" customWidth="1"/>
    <col min="10502" max="10502" width="8.69921875" customWidth="1"/>
    <col min="10752" max="10752" width="3.8984375" bestFit="1" customWidth="1"/>
    <col min="10753" max="10753" width="28.59765625" customWidth="1"/>
    <col min="10754" max="10754" width="32.09765625" bestFit="1" customWidth="1"/>
    <col min="10755" max="10755" width="13.69921875" customWidth="1"/>
    <col min="10756" max="10756" width="11.69921875" customWidth="1"/>
    <col min="10757" max="10757" width="12.8984375" customWidth="1"/>
    <col min="10758" max="10758" width="8.69921875" customWidth="1"/>
    <col min="11008" max="11008" width="3.8984375" bestFit="1" customWidth="1"/>
    <col min="11009" max="11009" width="28.59765625" customWidth="1"/>
    <col min="11010" max="11010" width="32.09765625" bestFit="1" customWidth="1"/>
    <col min="11011" max="11011" width="13.69921875" customWidth="1"/>
    <col min="11012" max="11012" width="11.69921875" customWidth="1"/>
    <col min="11013" max="11013" width="12.8984375" customWidth="1"/>
    <col min="11014" max="11014" width="8.69921875" customWidth="1"/>
    <col min="11264" max="11264" width="3.8984375" bestFit="1" customWidth="1"/>
    <col min="11265" max="11265" width="28.59765625" customWidth="1"/>
    <col min="11266" max="11266" width="32.09765625" bestFit="1" customWidth="1"/>
    <col min="11267" max="11267" width="13.69921875" customWidth="1"/>
    <col min="11268" max="11268" width="11.69921875" customWidth="1"/>
    <col min="11269" max="11269" width="12.8984375" customWidth="1"/>
    <col min="11270" max="11270" width="8.69921875" customWidth="1"/>
    <col min="11520" max="11520" width="3.8984375" bestFit="1" customWidth="1"/>
    <col min="11521" max="11521" width="28.59765625" customWidth="1"/>
    <col min="11522" max="11522" width="32.09765625" bestFit="1" customWidth="1"/>
    <col min="11523" max="11523" width="13.69921875" customWidth="1"/>
    <col min="11524" max="11524" width="11.69921875" customWidth="1"/>
    <col min="11525" max="11525" width="12.8984375" customWidth="1"/>
    <col min="11526" max="11526" width="8.69921875" customWidth="1"/>
    <col min="11776" max="11776" width="3.8984375" bestFit="1" customWidth="1"/>
    <col min="11777" max="11777" width="28.59765625" customWidth="1"/>
    <col min="11778" max="11778" width="32.09765625" bestFit="1" customWidth="1"/>
    <col min="11779" max="11779" width="13.69921875" customWidth="1"/>
    <col min="11780" max="11780" width="11.69921875" customWidth="1"/>
    <col min="11781" max="11781" width="12.8984375" customWidth="1"/>
    <col min="11782" max="11782" width="8.69921875" customWidth="1"/>
    <col min="12032" max="12032" width="3.8984375" bestFit="1" customWidth="1"/>
    <col min="12033" max="12033" width="28.59765625" customWidth="1"/>
    <col min="12034" max="12034" width="32.09765625" bestFit="1" customWidth="1"/>
    <col min="12035" max="12035" width="13.69921875" customWidth="1"/>
    <col min="12036" max="12036" width="11.69921875" customWidth="1"/>
    <col min="12037" max="12037" width="12.8984375" customWidth="1"/>
    <col min="12038" max="12038" width="8.69921875" customWidth="1"/>
    <col min="12288" max="12288" width="3.8984375" bestFit="1" customWidth="1"/>
    <col min="12289" max="12289" width="28.59765625" customWidth="1"/>
    <col min="12290" max="12290" width="32.09765625" bestFit="1" customWidth="1"/>
    <col min="12291" max="12291" width="13.69921875" customWidth="1"/>
    <col min="12292" max="12292" width="11.69921875" customWidth="1"/>
    <col min="12293" max="12293" width="12.8984375" customWidth="1"/>
    <col min="12294" max="12294" width="8.69921875" customWidth="1"/>
    <col min="12544" max="12544" width="3.8984375" bestFit="1" customWidth="1"/>
    <col min="12545" max="12545" width="28.59765625" customWidth="1"/>
    <col min="12546" max="12546" width="32.09765625" bestFit="1" customWidth="1"/>
    <col min="12547" max="12547" width="13.69921875" customWidth="1"/>
    <col min="12548" max="12548" width="11.69921875" customWidth="1"/>
    <col min="12549" max="12549" width="12.8984375" customWidth="1"/>
    <col min="12550" max="12550" width="8.69921875" customWidth="1"/>
    <col min="12800" max="12800" width="3.8984375" bestFit="1" customWidth="1"/>
    <col min="12801" max="12801" width="28.59765625" customWidth="1"/>
    <col min="12802" max="12802" width="32.09765625" bestFit="1" customWidth="1"/>
    <col min="12803" max="12803" width="13.69921875" customWidth="1"/>
    <col min="12804" max="12804" width="11.69921875" customWidth="1"/>
    <col min="12805" max="12805" width="12.8984375" customWidth="1"/>
    <col min="12806" max="12806" width="8.69921875" customWidth="1"/>
    <col min="13056" max="13056" width="3.8984375" bestFit="1" customWidth="1"/>
    <col min="13057" max="13057" width="28.59765625" customWidth="1"/>
    <col min="13058" max="13058" width="32.09765625" bestFit="1" customWidth="1"/>
    <col min="13059" max="13059" width="13.69921875" customWidth="1"/>
    <col min="13060" max="13060" width="11.69921875" customWidth="1"/>
    <col min="13061" max="13061" width="12.8984375" customWidth="1"/>
    <col min="13062" max="13062" width="8.69921875" customWidth="1"/>
    <col min="13312" max="13312" width="3.8984375" bestFit="1" customWidth="1"/>
    <col min="13313" max="13313" width="28.59765625" customWidth="1"/>
    <col min="13314" max="13314" width="32.09765625" bestFit="1" customWidth="1"/>
    <col min="13315" max="13315" width="13.69921875" customWidth="1"/>
    <col min="13316" max="13316" width="11.69921875" customWidth="1"/>
    <col min="13317" max="13317" width="12.8984375" customWidth="1"/>
    <col min="13318" max="13318" width="8.69921875" customWidth="1"/>
    <col min="13568" max="13568" width="3.8984375" bestFit="1" customWidth="1"/>
    <col min="13569" max="13569" width="28.59765625" customWidth="1"/>
    <col min="13570" max="13570" width="32.09765625" bestFit="1" customWidth="1"/>
    <col min="13571" max="13571" width="13.69921875" customWidth="1"/>
    <col min="13572" max="13572" width="11.69921875" customWidth="1"/>
    <col min="13573" max="13573" width="12.8984375" customWidth="1"/>
    <col min="13574" max="13574" width="8.69921875" customWidth="1"/>
    <col min="13824" max="13824" width="3.8984375" bestFit="1" customWidth="1"/>
    <col min="13825" max="13825" width="28.59765625" customWidth="1"/>
    <col min="13826" max="13826" width="32.09765625" bestFit="1" customWidth="1"/>
    <col min="13827" max="13827" width="13.69921875" customWidth="1"/>
    <col min="13828" max="13828" width="11.69921875" customWidth="1"/>
    <col min="13829" max="13829" width="12.8984375" customWidth="1"/>
    <col min="13830" max="13830" width="8.69921875" customWidth="1"/>
    <col min="14080" max="14080" width="3.8984375" bestFit="1" customWidth="1"/>
    <col min="14081" max="14081" width="28.59765625" customWidth="1"/>
    <col min="14082" max="14082" width="32.09765625" bestFit="1" customWidth="1"/>
    <col min="14083" max="14083" width="13.69921875" customWidth="1"/>
    <col min="14084" max="14084" width="11.69921875" customWidth="1"/>
    <col min="14085" max="14085" width="12.8984375" customWidth="1"/>
    <col min="14086" max="14086" width="8.69921875" customWidth="1"/>
    <col min="14336" max="14336" width="3.8984375" bestFit="1" customWidth="1"/>
    <col min="14337" max="14337" width="28.59765625" customWidth="1"/>
    <col min="14338" max="14338" width="32.09765625" bestFit="1" customWidth="1"/>
    <col min="14339" max="14339" width="13.69921875" customWidth="1"/>
    <col min="14340" max="14340" width="11.69921875" customWidth="1"/>
    <col min="14341" max="14341" width="12.8984375" customWidth="1"/>
    <col min="14342" max="14342" width="8.69921875" customWidth="1"/>
    <col min="14592" max="14592" width="3.8984375" bestFit="1" customWidth="1"/>
    <col min="14593" max="14593" width="28.59765625" customWidth="1"/>
    <col min="14594" max="14594" width="32.09765625" bestFit="1" customWidth="1"/>
    <col min="14595" max="14595" width="13.69921875" customWidth="1"/>
    <col min="14596" max="14596" width="11.69921875" customWidth="1"/>
    <col min="14597" max="14597" width="12.8984375" customWidth="1"/>
    <col min="14598" max="14598" width="8.69921875" customWidth="1"/>
    <col min="14848" max="14848" width="3.8984375" bestFit="1" customWidth="1"/>
    <col min="14849" max="14849" width="28.59765625" customWidth="1"/>
    <col min="14850" max="14850" width="32.09765625" bestFit="1" customWidth="1"/>
    <col min="14851" max="14851" width="13.69921875" customWidth="1"/>
    <col min="14852" max="14852" width="11.69921875" customWidth="1"/>
    <col min="14853" max="14853" width="12.8984375" customWidth="1"/>
    <col min="14854" max="14854" width="8.69921875" customWidth="1"/>
    <col min="15104" max="15104" width="3.8984375" bestFit="1" customWidth="1"/>
    <col min="15105" max="15105" width="28.59765625" customWidth="1"/>
    <col min="15106" max="15106" width="32.09765625" bestFit="1" customWidth="1"/>
    <col min="15107" max="15107" width="13.69921875" customWidth="1"/>
    <col min="15108" max="15108" width="11.69921875" customWidth="1"/>
    <col min="15109" max="15109" width="12.8984375" customWidth="1"/>
    <col min="15110" max="15110" width="8.69921875" customWidth="1"/>
    <col min="15360" max="15360" width="3.8984375" bestFit="1" customWidth="1"/>
    <col min="15361" max="15361" width="28.59765625" customWidth="1"/>
    <col min="15362" max="15362" width="32.09765625" bestFit="1" customWidth="1"/>
    <col min="15363" max="15363" width="13.69921875" customWidth="1"/>
    <col min="15364" max="15364" width="11.69921875" customWidth="1"/>
    <col min="15365" max="15365" width="12.8984375" customWidth="1"/>
    <col min="15366" max="15366" width="8.69921875" customWidth="1"/>
    <col min="15616" max="15616" width="3.8984375" bestFit="1" customWidth="1"/>
    <col min="15617" max="15617" width="28.59765625" customWidth="1"/>
    <col min="15618" max="15618" width="32.09765625" bestFit="1" customWidth="1"/>
    <col min="15619" max="15619" width="13.69921875" customWidth="1"/>
    <col min="15620" max="15620" width="11.69921875" customWidth="1"/>
    <col min="15621" max="15621" width="12.8984375" customWidth="1"/>
    <col min="15622" max="15622" width="8.69921875" customWidth="1"/>
    <col min="15872" max="15872" width="3.8984375" bestFit="1" customWidth="1"/>
    <col min="15873" max="15873" width="28.59765625" customWidth="1"/>
    <col min="15874" max="15874" width="32.09765625" bestFit="1" customWidth="1"/>
    <col min="15875" max="15875" width="13.69921875" customWidth="1"/>
    <col min="15876" max="15876" width="11.69921875" customWidth="1"/>
    <col min="15877" max="15877" width="12.8984375" customWidth="1"/>
    <col min="15878" max="15878" width="8.69921875" customWidth="1"/>
    <col min="16128" max="16128" width="3.8984375" bestFit="1" customWidth="1"/>
    <col min="16129" max="16129" width="28.59765625" customWidth="1"/>
    <col min="16130" max="16130" width="32.09765625" bestFit="1" customWidth="1"/>
    <col min="16131" max="16131" width="13.69921875" customWidth="1"/>
    <col min="16132" max="16132" width="11.69921875" customWidth="1"/>
    <col min="16133" max="16133" width="12.8984375" customWidth="1"/>
    <col min="16134" max="16134" width="8.69921875" customWidth="1"/>
  </cols>
  <sheetData>
    <row r="1" spans="1:8" x14ac:dyDescent="0.3">
      <c r="A1" s="173" t="s">
        <v>0</v>
      </c>
      <c r="B1" s="173"/>
      <c r="C1" s="173"/>
      <c r="D1" s="173"/>
      <c r="E1" s="173"/>
      <c r="F1" s="173"/>
      <c r="G1" s="1"/>
      <c r="H1" s="2"/>
    </row>
    <row r="2" spans="1:8" x14ac:dyDescent="0.3">
      <c r="A2" s="2"/>
      <c r="B2" s="3">
        <v>43009</v>
      </c>
      <c r="C2" s="4"/>
      <c r="D2" s="4"/>
      <c r="E2" s="4"/>
      <c r="F2" s="5"/>
      <c r="G2" s="1"/>
      <c r="H2" s="2"/>
    </row>
    <row r="3" spans="1:8" x14ac:dyDescent="0.3">
      <c r="A3" s="2"/>
      <c r="B3" s="3"/>
      <c r="C3" s="4"/>
      <c r="D3" s="4"/>
      <c r="E3" s="4"/>
      <c r="F3" s="5"/>
      <c r="G3" s="1"/>
      <c r="H3" s="2"/>
    </row>
    <row r="4" spans="1:8" ht="20.45" customHeight="1" x14ac:dyDescent="0.3">
      <c r="A4" s="6" t="s">
        <v>1</v>
      </c>
      <c r="B4" s="2"/>
      <c r="C4" s="7" t="s">
        <v>2</v>
      </c>
      <c r="D4" s="7" t="s">
        <v>3</v>
      </c>
      <c r="E4" s="7" t="s">
        <v>4</v>
      </c>
      <c r="F4" s="55" t="s">
        <v>5</v>
      </c>
      <c r="G4" s="1"/>
      <c r="H4" s="2"/>
    </row>
    <row r="5" spans="1:8" x14ac:dyDescent="0.3">
      <c r="A5" s="9" t="s">
        <v>6</v>
      </c>
      <c r="B5" s="2" t="s">
        <v>390</v>
      </c>
      <c r="C5" s="10">
        <v>583</v>
      </c>
      <c r="D5" s="10"/>
      <c r="E5" s="10">
        <v>583</v>
      </c>
      <c r="F5" s="5" t="s">
        <v>8</v>
      </c>
      <c r="G5" s="1"/>
      <c r="H5" s="2"/>
    </row>
    <row r="6" spans="1:8" x14ac:dyDescent="0.3">
      <c r="A6" s="9" t="s">
        <v>13</v>
      </c>
      <c r="B6" s="2" t="s">
        <v>391</v>
      </c>
      <c r="C6" s="12">
        <v>20.260000000000002</v>
      </c>
      <c r="D6" s="12">
        <v>4.0599999999999996</v>
      </c>
      <c r="E6" s="12">
        <v>24.32</v>
      </c>
      <c r="F6" s="5" t="s">
        <v>8</v>
      </c>
      <c r="G6" s="11"/>
      <c r="H6" s="2"/>
    </row>
    <row r="7" spans="1:8" x14ac:dyDescent="0.3">
      <c r="A7" s="9" t="s">
        <v>13</v>
      </c>
      <c r="B7" s="2" t="s">
        <v>392</v>
      </c>
      <c r="C7" s="12">
        <v>46.03</v>
      </c>
      <c r="D7" s="12">
        <v>9.2100000000000009</v>
      </c>
      <c r="E7" s="12">
        <v>55.24</v>
      </c>
      <c r="F7" s="5" t="s">
        <v>8</v>
      </c>
      <c r="G7" s="11"/>
      <c r="H7" s="2"/>
    </row>
    <row r="8" spans="1:8" x14ac:dyDescent="0.3">
      <c r="A8" s="9" t="s">
        <v>320</v>
      </c>
      <c r="B8" s="2" t="s">
        <v>321</v>
      </c>
      <c r="C8" s="12">
        <v>28.76</v>
      </c>
      <c r="D8" s="12">
        <v>5.76</v>
      </c>
      <c r="E8" s="12">
        <v>34.520000000000003</v>
      </c>
      <c r="F8" s="5">
        <v>203198</v>
      </c>
      <c r="G8" s="11"/>
      <c r="H8" s="2"/>
    </row>
    <row r="9" spans="1:8" x14ac:dyDescent="0.3">
      <c r="A9" s="9" t="s">
        <v>322</v>
      </c>
      <c r="B9" s="2" t="s">
        <v>323</v>
      </c>
      <c r="C9" s="12">
        <v>15</v>
      </c>
      <c r="D9" s="12">
        <v>3</v>
      </c>
      <c r="E9" s="12">
        <v>18</v>
      </c>
      <c r="F9" s="5" t="s">
        <v>8</v>
      </c>
      <c r="G9" s="11"/>
      <c r="H9" s="2"/>
    </row>
    <row r="10" spans="1:8" x14ac:dyDescent="0.3">
      <c r="A10" s="9" t="s">
        <v>359</v>
      </c>
      <c r="B10" s="2" t="s">
        <v>393</v>
      </c>
      <c r="C10" s="12">
        <v>79.37</v>
      </c>
      <c r="D10" s="12">
        <v>15.87</v>
      </c>
      <c r="E10" s="12">
        <v>95.24</v>
      </c>
      <c r="F10" s="5" t="s">
        <v>8</v>
      </c>
      <c r="G10" s="11"/>
      <c r="H10" s="2"/>
    </row>
    <row r="11" spans="1:8" x14ac:dyDescent="0.3">
      <c r="A11" s="9" t="s">
        <v>329</v>
      </c>
      <c r="B11" s="2" t="s">
        <v>394</v>
      </c>
      <c r="C11" s="12">
        <v>82.96</v>
      </c>
      <c r="D11" s="12">
        <v>16.59</v>
      </c>
      <c r="E11" s="12">
        <f>SUM(C11:D11)</f>
        <v>99.55</v>
      </c>
      <c r="F11" s="5">
        <v>203199</v>
      </c>
      <c r="G11" s="11"/>
      <c r="H11" s="2"/>
    </row>
    <row r="12" spans="1:8" x14ac:dyDescent="0.3">
      <c r="A12" s="2"/>
      <c r="B12" s="2"/>
      <c r="C12" s="13">
        <f>SUM(C5:C11)</f>
        <v>855.38</v>
      </c>
      <c r="D12" s="13">
        <f>SUM(D5:D11)</f>
        <v>54.489999999999995</v>
      </c>
      <c r="E12" s="13">
        <f>SUM(E5:E11)</f>
        <v>909.87</v>
      </c>
      <c r="F12" s="5"/>
      <c r="G12" s="1"/>
      <c r="H12" s="2" t="s">
        <v>21</v>
      </c>
    </row>
    <row r="13" spans="1:8" x14ac:dyDescent="0.3">
      <c r="A13" s="6" t="s">
        <v>22</v>
      </c>
      <c r="B13" s="2"/>
      <c r="C13" s="14"/>
      <c r="D13" s="14"/>
      <c r="E13" s="14"/>
      <c r="F13" s="5"/>
      <c r="G13" s="1"/>
      <c r="H13" s="2"/>
    </row>
    <row r="14" spans="1:8" x14ac:dyDescent="0.3">
      <c r="A14" s="9" t="s">
        <v>318</v>
      </c>
      <c r="B14" s="2" t="s">
        <v>328</v>
      </c>
      <c r="C14" s="15">
        <v>48.17</v>
      </c>
      <c r="D14" s="15">
        <v>9.64</v>
      </c>
      <c r="E14" s="15">
        <v>57.81</v>
      </c>
      <c r="F14" s="17">
        <v>203200</v>
      </c>
      <c r="G14" s="1"/>
      <c r="H14" s="2"/>
    </row>
    <row r="15" spans="1:8" s="2" customFormat="1" ht="12.7" x14ac:dyDescent="0.25">
      <c r="A15" s="9" t="s">
        <v>29</v>
      </c>
      <c r="B15" s="2" t="s">
        <v>30</v>
      </c>
      <c r="C15" s="15">
        <v>9.0500000000000007</v>
      </c>
      <c r="D15" s="15"/>
      <c r="E15" s="15">
        <v>9.0500000000000007</v>
      </c>
      <c r="F15" s="5" t="s">
        <v>8</v>
      </c>
      <c r="G15" s="1"/>
    </row>
    <row r="16" spans="1:8" s="2" customFormat="1" ht="12.7" x14ac:dyDescent="0.25">
      <c r="A16" s="9" t="s">
        <v>329</v>
      </c>
      <c r="B16" s="2" t="s">
        <v>174</v>
      </c>
      <c r="C16" s="15">
        <v>65.36</v>
      </c>
      <c r="D16" s="15">
        <v>13.07</v>
      </c>
      <c r="E16" s="15">
        <v>78.430000000000007</v>
      </c>
      <c r="F16" s="5">
        <v>203199</v>
      </c>
      <c r="G16" s="1"/>
    </row>
    <row r="17" spans="1:8" x14ac:dyDescent="0.3">
      <c r="A17" s="9" t="s">
        <v>330</v>
      </c>
      <c r="B17" s="2" t="s">
        <v>34</v>
      </c>
      <c r="C17" s="16">
        <v>81.91</v>
      </c>
      <c r="D17" s="16">
        <v>16.38</v>
      </c>
      <c r="E17" s="56">
        <f>SUM(C17:D17)</f>
        <v>98.289999999999992</v>
      </c>
      <c r="F17" s="17" t="s">
        <v>8</v>
      </c>
      <c r="G17" s="1"/>
      <c r="H17" s="2"/>
    </row>
    <row r="18" spans="1:8" x14ac:dyDescent="0.3">
      <c r="A18" s="9" t="s">
        <v>322</v>
      </c>
      <c r="B18" s="2" t="s">
        <v>331</v>
      </c>
      <c r="C18" s="15">
        <v>89.62</v>
      </c>
      <c r="D18" s="15">
        <v>17.93</v>
      </c>
      <c r="E18" s="15">
        <v>107.55</v>
      </c>
      <c r="F18" s="17" t="s">
        <v>8</v>
      </c>
      <c r="G18" s="1"/>
      <c r="H18" s="2"/>
    </row>
    <row r="19" spans="1:8" x14ac:dyDescent="0.3">
      <c r="A19" s="9" t="s">
        <v>94</v>
      </c>
      <c r="B19" s="2" t="s">
        <v>395</v>
      </c>
      <c r="C19" s="15">
        <v>21.6</v>
      </c>
      <c r="D19" s="15"/>
      <c r="E19" s="15">
        <v>21.6</v>
      </c>
      <c r="F19" s="5" t="s">
        <v>396</v>
      </c>
      <c r="G19" s="1"/>
      <c r="H19" s="2"/>
    </row>
    <row r="20" spans="1:8" s="54" customFormat="1" ht="12.7" x14ac:dyDescent="0.25">
      <c r="A20" s="9" t="s">
        <v>397</v>
      </c>
      <c r="B20" s="2" t="s">
        <v>398</v>
      </c>
      <c r="C20" s="15">
        <v>112</v>
      </c>
      <c r="D20" s="15"/>
      <c r="E20" s="15">
        <v>112</v>
      </c>
      <c r="F20" s="5" t="s">
        <v>118</v>
      </c>
      <c r="G20" s="11"/>
    </row>
    <row r="21" spans="1:8" x14ac:dyDescent="0.3">
      <c r="A21" s="9" t="s">
        <v>399</v>
      </c>
      <c r="B21" s="2" t="s">
        <v>400</v>
      </c>
      <c r="C21" s="15">
        <v>21.94</v>
      </c>
      <c r="D21" s="15">
        <v>4.3899999999999997</v>
      </c>
      <c r="E21" s="15">
        <v>26.33</v>
      </c>
      <c r="F21" s="5">
        <v>203201</v>
      </c>
      <c r="G21" s="1"/>
      <c r="H21" s="2"/>
    </row>
    <row r="22" spans="1:8" x14ac:dyDescent="0.3">
      <c r="A22" s="9" t="s">
        <v>401</v>
      </c>
      <c r="B22" s="2" t="s">
        <v>402</v>
      </c>
      <c r="C22" s="15">
        <v>50</v>
      </c>
      <c r="D22" s="15"/>
      <c r="E22" s="15">
        <v>50</v>
      </c>
      <c r="F22" s="5">
        <v>203202</v>
      </c>
      <c r="G22" s="1"/>
      <c r="H22" s="2"/>
    </row>
    <row r="23" spans="1:8" x14ac:dyDescent="0.3">
      <c r="A23" s="9" t="s">
        <v>403</v>
      </c>
      <c r="B23" s="2" t="s">
        <v>404</v>
      </c>
      <c r="C23" s="12">
        <v>41.66</v>
      </c>
      <c r="D23" s="12">
        <v>8.33</v>
      </c>
      <c r="E23" s="12">
        <f>SUM(C23:D23)</f>
        <v>49.989999999999995</v>
      </c>
      <c r="F23" s="5" t="s">
        <v>118</v>
      </c>
      <c r="G23" s="11"/>
      <c r="H23" s="2"/>
    </row>
    <row r="24" spans="1:8" x14ac:dyDescent="0.3">
      <c r="A24" s="9" t="s">
        <v>329</v>
      </c>
      <c r="B24" s="2" t="s">
        <v>405</v>
      </c>
      <c r="C24" s="12">
        <v>48.46</v>
      </c>
      <c r="D24" s="12">
        <v>9.69</v>
      </c>
      <c r="E24" s="12">
        <f>SUM(C24:D24)</f>
        <v>58.15</v>
      </c>
      <c r="F24" s="5">
        <v>203199</v>
      </c>
      <c r="G24" s="11"/>
      <c r="H24" s="2"/>
    </row>
    <row r="25" spans="1:8" x14ac:dyDescent="0.3">
      <c r="A25" s="9" t="s">
        <v>329</v>
      </c>
      <c r="B25" s="2" t="s">
        <v>405</v>
      </c>
      <c r="C25" s="12">
        <v>23.37</v>
      </c>
      <c r="D25" s="12">
        <v>4.67</v>
      </c>
      <c r="E25" s="12">
        <v>28.04</v>
      </c>
      <c r="F25" s="5">
        <v>203199</v>
      </c>
      <c r="G25" s="11"/>
      <c r="H25" s="2"/>
    </row>
    <row r="26" spans="1:8" x14ac:dyDescent="0.3">
      <c r="A26" s="2"/>
      <c r="B26" s="2"/>
      <c r="C26" s="13">
        <f>SUM(C14:C25)</f>
        <v>613.1400000000001</v>
      </c>
      <c r="D26" s="13">
        <f>SUM(D14:D25)</f>
        <v>84.100000000000009</v>
      </c>
      <c r="E26" s="13">
        <f>SUM(E14:E25)</f>
        <v>697.2399999999999</v>
      </c>
      <c r="F26" s="5"/>
      <c r="G26" s="1"/>
      <c r="H26" s="2"/>
    </row>
    <row r="27" spans="1:8" x14ac:dyDescent="0.3">
      <c r="A27" s="6" t="s">
        <v>44</v>
      </c>
      <c r="B27" s="2"/>
      <c r="C27" s="14"/>
      <c r="D27" s="14"/>
      <c r="E27" s="14"/>
      <c r="F27" s="5"/>
      <c r="G27" s="1"/>
      <c r="H27" s="2"/>
    </row>
    <row r="28" spans="1:8" x14ac:dyDescent="0.3">
      <c r="A28" s="9" t="s">
        <v>6</v>
      </c>
      <c r="B28" s="2" t="s">
        <v>7</v>
      </c>
      <c r="C28" s="14">
        <v>443</v>
      </c>
      <c r="D28" s="14"/>
      <c r="E28" s="14">
        <v>443</v>
      </c>
      <c r="F28" s="5" t="s">
        <v>8</v>
      </c>
      <c r="G28" s="1"/>
      <c r="H28" s="2"/>
    </row>
    <row r="29" spans="1:8" x14ac:dyDescent="0.3">
      <c r="A29" s="9" t="s">
        <v>406</v>
      </c>
      <c r="B29" s="2" t="s">
        <v>407</v>
      </c>
      <c r="C29" s="14">
        <v>178.73</v>
      </c>
      <c r="D29" s="14"/>
      <c r="E29" s="14">
        <v>178.73</v>
      </c>
      <c r="F29" s="5">
        <v>203203</v>
      </c>
      <c r="G29" s="11"/>
      <c r="H29" s="2"/>
    </row>
    <row r="30" spans="1:8" x14ac:dyDescent="0.3">
      <c r="A30" s="9" t="s">
        <v>359</v>
      </c>
      <c r="B30" s="2" t="s">
        <v>393</v>
      </c>
      <c r="C30" s="14">
        <v>74.59</v>
      </c>
      <c r="D30" s="14"/>
      <c r="E30" s="14">
        <v>74.59</v>
      </c>
      <c r="F30" s="5" t="s">
        <v>8</v>
      </c>
      <c r="G30" s="1"/>
      <c r="H30" s="2"/>
    </row>
    <row r="31" spans="1:8" x14ac:dyDescent="0.3">
      <c r="A31" s="9" t="s">
        <v>408</v>
      </c>
      <c r="B31" s="2" t="s">
        <v>409</v>
      </c>
      <c r="C31" s="14">
        <v>152.5</v>
      </c>
      <c r="D31" s="14"/>
      <c r="E31" s="14">
        <v>152.5</v>
      </c>
      <c r="F31" s="5">
        <v>203204</v>
      </c>
      <c r="G31" s="1"/>
      <c r="H31" s="2"/>
    </row>
    <row r="32" spans="1:8" x14ac:dyDescent="0.3">
      <c r="A32" s="9" t="s">
        <v>410</v>
      </c>
      <c r="B32" s="2" t="s">
        <v>409</v>
      </c>
      <c r="C32" s="14">
        <v>186.3</v>
      </c>
      <c r="D32" s="14"/>
      <c r="E32" s="14">
        <v>186.3</v>
      </c>
      <c r="F32" s="5">
        <v>203205</v>
      </c>
      <c r="G32" s="1"/>
      <c r="H32" s="2"/>
    </row>
    <row r="33" spans="1:8" x14ac:dyDescent="0.3">
      <c r="A33" s="9" t="s">
        <v>324</v>
      </c>
      <c r="B33" s="2" t="s">
        <v>342</v>
      </c>
      <c r="C33" s="14">
        <v>49.84</v>
      </c>
      <c r="D33" s="14"/>
      <c r="E33" s="14">
        <v>49.84</v>
      </c>
      <c r="F33" s="5">
        <v>203206</v>
      </c>
      <c r="G33" s="1"/>
      <c r="H33" s="2"/>
    </row>
    <row r="34" spans="1:8" x14ac:dyDescent="0.3">
      <c r="A34" s="9" t="s">
        <v>13</v>
      </c>
      <c r="B34" s="2" t="s">
        <v>391</v>
      </c>
      <c r="C34" s="26">
        <v>76.849999999999994</v>
      </c>
      <c r="D34" s="26">
        <v>15.37</v>
      </c>
      <c r="E34" s="26">
        <v>92.22</v>
      </c>
      <c r="F34" s="5" t="s">
        <v>8</v>
      </c>
      <c r="G34" s="1"/>
      <c r="H34" s="2"/>
    </row>
    <row r="35" spans="1:8" x14ac:dyDescent="0.3">
      <c r="A35" s="9" t="s">
        <v>318</v>
      </c>
      <c r="B35" s="2" t="s">
        <v>411</v>
      </c>
      <c r="C35" s="14">
        <v>113.9</v>
      </c>
      <c r="D35" s="14">
        <v>22.78</v>
      </c>
      <c r="E35" s="14">
        <v>136.68</v>
      </c>
      <c r="F35" s="5">
        <v>203200</v>
      </c>
      <c r="G35" s="1"/>
      <c r="H35" s="2"/>
    </row>
    <row r="36" spans="1:8" s="54" customFormat="1" ht="12.7" x14ac:dyDescent="0.25">
      <c r="A36" s="18" t="s">
        <v>48</v>
      </c>
      <c r="B36" s="2" t="s">
        <v>49</v>
      </c>
      <c r="C36" s="19">
        <v>10</v>
      </c>
      <c r="D36" s="16">
        <v>2</v>
      </c>
      <c r="E36" s="16">
        <v>12</v>
      </c>
      <c r="F36" s="5" t="s">
        <v>8</v>
      </c>
      <c r="G36" s="11"/>
    </row>
    <row r="37" spans="1:8" x14ac:dyDescent="0.3">
      <c r="A37" s="9" t="s">
        <v>352</v>
      </c>
      <c r="B37" s="2" t="s">
        <v>412</v>
      </c>
      <c r="C37" s="15">
        <v>40.54</v>
      </c>
      <c r="D37" s="15">
        <v>2.0299999999999998</v>
      </c>
      <c r="E37" s="15">
        <v>42.57</v>
      </c>
      <c r="F37" s="23">
        <v>203207</v>
      </c>
      <c r="G37" s="20"/>
      <c r="H37" s="21"/>
    </row>
    <row r="38" spans="1:8" x14ac:dyDescent="0.3">
      <c r="A38" s="9" t="s">
        <v>413</v>
      </c>
      <c r="B38" s="2" t="s">
        <v>414</v>
      </c>
      <c r="C38" s="15">
        <v>742.4</v>
      </c>
      <c r="D38" s="15">
        <v>148.47999999999999</v>
      </c>
      <c r="E38" s="15">
        <v>890.88</v>
      </c>
      <c r="F38" s="23">
        <v>203208</v>
      </c>
      <c r="G38" s="20"/>
      <c r="H38" s="21"/>
    </row>
    <row r="39" spans="1:8" x14ac:dyDescent="0.3">
      <c r="A39" s="9" t="s">
        <v>415</v>
      </c>
      <c r="B39" s="2" t="s">
        <v>416</v>
      </c>
      <c r="C39" s="15">
        <v>110</v>
      </c>
      <c r="D39" s="15"/>
      <c r="E39" s="15">
        <v>110</v>
      </c>
      <c r="F39" s="23">
        <v>203209</v>
      </c>
      <c r="G39" s="20"/>
      <c r="H39" s="21"/>
    </row>
    <row r="40" spans="1:8" x14ac:dyDescent="0.3">
      <c r="A40" s="9" t="s">
        <v>417</v>
      </c>
      <c r="B40" s="2" t="s">
        <v>418</v>
      </c>
      <c r="C40" s="15">
        <v>46.74</v>
      </c>
      <c r="D40" s="15">
        <v>9.35</v>
      </c>
      <c r="E40" s="15">
        <v>56.09</v>
      </c>
      <c r="F40" s="23" t="s">
        <v>118</v>
      </c>
      <c r="G40" s="20"/>
      <c r="H40" s="21"/>
    </row>
    <row r="41" spans="1:8" x14ac:dyDescent="0.3">
      <c r="A41" s="9" t="s">
        <v>278</v>
      </c>
      <c r="B41" s="2" t="s">
        <v>419</v>
      </c>
      <c r="C41" s="15">
        <v>257.02999999999997</v>
      </c>
      <c r="D41" s="15">
        <v>12.85</v>
      </c>
      <c r="E41" s="15">
        <v>269.88</v>
      </c>
      <c r="F41" s="23">
        <v>203212</v>
      </c>
      <c r="G41" s="20"/>
      <c r="H41" s="21"/>
    </row>
    <row r="42" spans="1:8" x14ac:dyDescent="0.3">
      <c r="A42" s="9" t="s">
        <v>278</v>
      </c>
      <c r="B42" s="2" t="s">
        <v>420</v>
      </c>
      <c r="C42" s="15">
        <v>467.81</v>
      </c>
      <c r="D42" s="15">
        <v>23.39</v>
      </c>
      <c r="E42" s="15">
        <v>491.2</v>
      </c>
      <c r="F42" s="23">
        <v>203212</v>
      </c>
      <c r="G42" s="20"/>
      <c r="H42" s="21"/>
    </row>
    <row r="43" spans="1:8" s="2" customFormat="1" ht="12.7" x14ac:dyDescent="0.25">
      <c r="A43" s="9" t="s">
        <v>278</v>
      </c>
      <c r="B43" s="2" t="s">
        <v>420</v>
      </c>
      <c r="C43" s="15">
        <v>-569.52</v>
      </c>
      <c r="D43" s="15">
        <v>-113.9</v>
      </c>
      <c r="E43" s="15">
        <v>-683.42</v>
      </c>
      <c r="F43" s="23">
        <v>203212</v>
      </c>
      <c r="G43" s="20"/>
      <c r="H43" s="21"/>
    </row>
    <row r="44" spans="1:8" x14ac:dyDescent="0.3">
      <c r="A44" s="21"/>
      <c r="B44" s="22"/>
      <c r="C44" s="13">
        <f>SUM(C28:C43)</f>
        <v>2380.71</v>
      </c>
      <c r="D44" s="13">
        <f>SUM(D28:D43)</f>
        <v>122.35</v>
      </c>
      <c r="E44" s="13">
        <f>SUM(E28:E43)</f>
        <v>2503.06</v>
      </c>
      <c r="F44" s="5"/>
      <c r="G44" s="1"/>
      <c r="H44" s="2"/>
    </row>
    <row r="45" spans="1:8" x14ac:dyDescent="0.3">
      <c r="A45" s="6" t="s">
        <v>54</v>
      </c>
      <c r="B45" s="2"/>
      <c r="C45" s="14"/>
      <c r="D45" s="14"/>
      <c r="E45" s="14"/>
      <c r="F45" s="5"/>
      <c r="G45" s="1"/>
      <c r="H45" s="2"/>
    </row>
    <row r="46" spans="1:8" x14ac:dyDescent="0.3">
      <c r="A46" s="9" t="s">
        <v>6</v>
      </c>
      <c r="B46" s="2" t="s">
        <v>390</v>
      </c>
      <c r="C46" s="14">
        <v>182</v>
      </c>
      <c r="D46" s="14"/>
      <c r="E46" s="14">
        <v>182</v>
      </c>
      <c r="F46" s="5" t="s">
        <v>8</v>
      </c>
      <c r="G46" s="11"/>
      <c r="H46" s="2"/>
    </row>
    <row r="47" spans="1:8" x14ac:dyDescent="0.3">
      <c r="A47" s="9" t="s">
        <v>357</v>
      </c>
      <c r="B47" s="2" t="s">
        <v>421</v>
      </c>
      <c r="C47" s="12">
        <v>520</v>
      </c>
      <c r="D47" s="12">
        <v>104</v>
      </c>
      <c r="E47" s="12">
        <v>624</v>
      </c>
      <c r="F47" s="5">
        <v>203213</v>
      </c>
      <c r="G47" s="11"/>
      <c r="H47" s="2"/>
    </row>
    <row r="48" spans="1:8" x14ac:dyDescent="0.3">
      <c r="A48" s="9" t="s">
        <v>13</v>
      </c>
      <c r="B48" s="2" t="s">
        <v>392</v>
      </c>
      <c r="C48" s="12">
        <v>64.650000000000006</v>
      </c>
      <c r="D48" s="12">
        <v>12.93</v>
      </c>
      <c r="E48" s="12">
        <v>77.58</v>
      </c>
      <c r="F48" s="24" t="s">
        <v>8</v>
      </c>
      <c r="G48" s="11"/>
      <c r="H48" s="2"/>
    </row>
    <row r="49" spans="1:8" x14ac:dyDescent="0.3">
      <c r="A49" s="9" t="s">
        <v>352</v>
      </c>
      <c r="B49" s="2" t="s">
        <v>412</v>
      </c>
      <c r="C49" s="12">
        <v>44.27</v>
      </c>
      <c r="D49" s="12">
        <v>2.2200000000000002</v>
      </c>
      <c r="E49" s="12">
        <f>SUM(C49:D49)</f>
        <v>46.49</v>
      </c>
      <c r="F49" s="5">
        <v>203207</v>
      </c>
      <c r="G49" s="1"/>
      <c r="H49" s="2"/>
    </row>
    <row r="50" spans="1:8" s="2" customFormat="1" ht="12.7" x14ac:dyDescent="0.25">
      <c r="A50" s="9" t="s">
        <v>201</v>
      </c>
      <c r="B50" s="2" t="s">
        <v>422</v>
      </c>
      <c r="C50" s="12">
        <v>-253.7</v>
      </c>
      <c r="D50" s="12">
        <v>-12.69</v>
      </c>
      <c r="E50" s="12">
        <v>-266.39</v>
      </c>
      <c r="F50" s="5">
        <v>203212</v>
      </c>
      <c r="G50" s="1"/>
    </row>
    <row r="51" spans="1:8" x14ac:dyDescent="0.3">
      <c r="A51" s="9" t="s">
        <v>278</v>
      </c>
      <c r="B51" s="2" t="s">
        <v>422</v>
      </c>
      <c r="C51" s="12">
        <v>191.86</v>
      </c>
      <c r="D51" s="12">
        <v>9.59</v>
      </c>
      <c r="E51" s="12">
        <v>201.45</v>
      </c>
      <c r="F51" s="5">
        <v>203212</v>
      </c>
      <c r="G51" s="1"/>
      <c r="H51" s="2"/>
    </row>
    <row r="52" spans="1:8" x14ac:dyDescent="0.3">
      <c r="A52" s="9" t="s">
        <v>278</v>
      </c>
      <c r="B52" s="2" t="s">
        <v>423</v>
      </c>
      <c r="C52" s="12">
        <v>95.4</v>
      </c>
      <c r="D52" s="12">
        <v>4.7699999999999996</v>
      </c>
      <c r="E52" s="12">
        <v>100.17</v>
      </c>
      <c r="F52" s="5">
        <v>203212</v>
      </c>
      <c r="G52" s="1"/>
      <c r="H52" s="2"/>
    </row>
    <row r="53" spans="1:8" x14ac:dyDescent="0.3">
      <c r="A53" s="25"/>
      <c r="B53" s="21"/>
      <c r="C53" s="13">
        <f>SUM(C46:C52)</f>
        <v>844.48</v>
      </c>
      <c r="D53" s="13">
        <f>SUM(D46:D52)</f>
        <v>120.82000000000001</v>
      </c>
      <c r="E53" s="13">
        <f>SUM(E46:E52)</f>
        <v>965.30000000000007</v>
      </c>
      <c r="F53" s="5"/>
      <c r="G53" s="1"/>
      <c r="H53" s="2"/>
    </row>
    <row r="54" spans="1:8" x14ac:dyDescent="0.3">
      <c r="A54" s="6" t="s">
        <v>62</v>
      </c>
      <c r="B54" s="2"/>
      <c r="C54" s="26"/>
      <c r="D54" s="26"/>
      <c r="E54" s="26"/>
      <c r="F54" s="5"/>
      <c r="G54" s="1"/>
      <c r="H54" s="2"/>
    </row>
    <row r="55" spans="1:8" x14ac:dyDescent="0.3">
      <c r="A55" s="9"/>
      <c r="B55" s="2"/>
      <c r="C55" s="26"/>
      <c r="D55" s="26"/>
      <c r="E55" s="26"/>
      <c r="F55" s="5"/>
      <c r="G55" s="1"/>
      <c r="H55" s="2"/>
    </row>
    <row r="56" spans="1:8" x14ac:dyDescent="0.3">
      <c r="A56" s="2"/>
      <c r="B56" s="2"/>
      <c r="C56" s="13">
        <f>C55</f>
        <v>0</v>
      </c>
      <c r="D56" s="13">
        <f>D55</f>
        <v>0</v>
      </c>
      <c r="E56" s="13">
        <f>E55</f>
        <v>0</v>
      </c>
      <c r="F56" s="5"/>
      <c r="G56" s="1"/>
      <c r="H56" s="2"/>
    </row>
    <row r="57" spans="1:8" x14ac:dyDescent="0.3">
      <c r="A57" s="6" t="s">
        <v>63</v>
      </c>
      <c r="B57" s="2"/>
      <c r="C57" s="26"/>
      <c r="D57" s="26"/>
      <c r="E57" s="26"/>
      <c r="F57" s="5"/>
      <c r="G57" s="11"/>
      <c r="H57" s="2"/>
    </row>
    <row r="58" spans="1:8" x14ac:dyDescent="0.3">
      <c r="A58" s="9" t="s">
        <v>64</v>
      </c>
      <c r="B58" s="2" t="s">
        <v>424</v>
      </c>
      <c r="C58" s="26">
        <v>25</v>
      </c>
      <c r="D58" s="26">
        <v>5</v>
      </c>
      <c r="E58" s="26">
        <v>30</v>
      </c>
      <c r="F58" s="5">
        <v>203214</v>
      </c>
      <c r="G58" s="11"/>
      <c r="H58" s="2"/>
    </row>
    <row r="59" spans="1:8" x14ac:dyDescent="0.3">
      <c r="A59" s="9" t="s">
        <v>278</v>
      </c>
      <c r="B59" s="2" t="s">
        <v>419</v>
      </c>
      <c r="C59" s="26">
        <v>37.22</v>
      </c>
      <c r="D59" s="26">
        <v>1.86</v>
      </c>
      <c r="E59" s="26">
        <v>39.08</v>
      </c>
      <c r="F59" s="5">
        <v>203212</v>
      </c>
      <c r="G59" s="11"/>
      <c r="H59" s="2"/>
    </row>
    <row r="60" spans="1:8" x14ac:dyDescent="0.3">
      <c r="A60" s="2"/>
      <c r="B60" s="2"/>
      <c r="C60" s="13">
        <f>SUM(C58:C59)</f>
        <v>62.22</v>
      </c>
      <c r="D60" s="13">
        <f>SUM(D58:D59)</f>
        <v>6.86</v>
      </c>
      <c r="E60" s="13">
        <f>SUM(E58:E59)</f>
        <v>69.08</v>
      </c>
      <c r="F60" s="5"/>
      <c r="G60" s="1"/>
      <c r="H60" s="2" t="s">
        <v>21</v>
      </c>
    </row>
    <row r="61" spans="1:8" x14ac:dyDescent="0.3">
      <c r="A61" s="174" t="s">
        <v>66</v>
      </c>
      <c r="B61" s="175"/>
      <c r="C61" s="26"/>
      <c r="D61" s="26"/>
      <c r="E61" s="26"/>
      <c r="F61" s="5"/>
      <c r="G61" s="1"/>
      <c r="H61" s="2"/>
    </row>
    <row r="62" spans="1:8" x14ac:dyDescent="0.3">
      <c r="A62" s="9"/>
      <c r="B62" s="9"/>
      <c r="C62" s="26"/>
      <c r="D62" s="26"/>
      <c r="E62" s="26"/>
      <c r="F62" s="5"/>
      <c r="G62" s="1"/>
      <c r="H62" s="2"/>
    </row>
    <row r="63" spans="1:8" x14ac:dyDescent="0.3">
      <c r="A63" s="2"/>
      <c r="B63" s="2"/>
      <c r="C63" s="13">
        <f>SUM(C61:C62)</f>
        <v>0</v>
      </c>
      <c r="D63" s="13">
        <f>SUM(D61:D62)</f>
        <v>0</v>
      </c>
      <c r="E63" s="13">
        <f>SUM(E61:E62)</f>
        <v>0</v>
      </c>
      <c r="F63" s="5"/>
      <c r="G63" s="1"/>
      <c r="H63" s="2"/>
    </row>
    <row r="64" spans="1:8" x14ac:dyDescent="0.3">
      <c r="A64" s="6" t="s">
        <v>67</v>
      </c>
      <c r="B64" s="2"/>
      <c r="C64" s="26"/>
      <c r="D64" s="26"/>
      <c r="E64" s="26"/>
      <c r="F64" s="5"/>
      <c r="G64" s="11"/>
      <c r="H64" s="2"/>
    </row>
    <row r="65" spans="1:8" x14ac:dyDescent="0.3">
      <c r="A65" s="9" t="s">
        <v>64</v>
      </c>
      <c r="B65" s="2" t="s">
        <v>425</v>
      </c>
      <c r="C65" s="26">
        <v>986</v>
      </c>
      <c r="D65" s="26">
        <v>197.2</v>
      </c>
      <c r="E65" s="26">
        <v>1183.2</v>
      </c>
      <c r="F65" s="5">
        <v>203214</v>
      </c>
      <c r="G65" s="1"/>
      <c r="H65" s="2"/>
    </row>
    <row r="66" spans="1:8" x14ac:dyDescent="0.3">
      <c r="A66" s="9" t="s">
        <v>406</v>
      </c>
      <c r="B66" s="2" t="s">
        <v>426</v>
      </c>
      <c r="C66" s="26">
        <v>151.58000000000001</v>
      </c>
      <c r="D66" s="26"/>
      <c r="E66" s="26">
        <v>151.58000000000001</v>
      </c>
      <c r="F66" s="5">
        <v>203203</v>
      </c>
      <c r="G66" s="1"/>
      <c r="H66" s="2"/>
    </row>
    <row r="67" spans="1:8" x14ac:dyDescent="0.3">
      <c r="A67" s="9" t="s">
        <v>427</v>
      </c>
      <c r="B67" s="2" t="s">
        <v>428</v>
      </c>
      <c r="C67" s="26">
        <v>406.38</v>
      </c>
      <c r="D67" s="26"/>
      <c r="E67" s="26">
        <v>406.38</v>
      </c>
      <c r="F67" s="5" t="s">
        <v>8</v>
      </c>
      <c r="G67" s="1"/>
      <c r="H67" s="2"/>
    </row>
    <row r="68" spans="1:8" x14ac:dyDescent="0.3">
      <c r="A68" s="9" t="s">
        <v>278</v>
      </c>
      <c r="B68" s="2" t="s">
        <v>420</v>
      </c>
      <c r="C68" s="26">
        <v>399.4</v>
      </c>
      <c r="D68" s="26">
        <v>19.97</v>
      </c>
      <c r="E68" s="26">
        <v>419.37</v>
      </c>
      <c r="F68" s="5">
        <v>203212</v>
      </c>
      <c r="G68" s="1"/>
      <c r="H68" s="2"/>
    </row>
    <row r="69" spans="1:8" x14ac:dyDescent="0.3">
      <c r="A69" s="9" t="s">
        <v>278</v>
      </c>
      <c r="B69" s="2" t="s">
        <v>419</v>
      </c>
      <c r="C69" s="26">
        <v>202.54</v>
      </c>
      <c r="D69" s="26">
        <v>10.130000000000001</v>
      </c>
      <c r="E69" s="26">
        <v>212.67</v>
      </c>
      <c r="F69" s="5">
        <v>203212</v>
      </c>
      <c r="G69" s="1"/>
      <c r="H69" s="2"/>
    </row>
    <row r="70" spans="1:8" x14ac:dyDescent="0.3">
      <c r="A70" s="9" t="s">
        <v>278</v>
      </c>
      <c r="B70" s="2" t="s">
        <v>420</v>
      </c>
      <c r="C70" s="26">
        <v>-412.34</v>
      </c>
      <c r="D70" s="26">
        <v>-20.62</v>
      </c>
      <c r="E70" s="26">
        <v>-432.96</v>
      </c>
      <c r="F70" s="5">
        <v>203212</v>
      </c>
      <c r="G70" s="1"/>
      <c r="H70" s="2"/>
    </row>
    <row r="71" spans="1:8" x14ac:dyDescent="0.3">
      <c r="A71" s="2"/>
      <c r="B71" s="2"/>
      <c r="C71" s="13">
        <f>SUM(C65:C70)</f>
        <v>1733.5600000000002</v>
      </c>
      <c r="D71" s="13">
        <f>SUM(D65:D70)</f>
        <v>206.67999999999998</v>
      </c>
      <c r="E71" s="13">
        <f>SUM(E65:E70)</f>
        <v>1940.2399999999998</v>
      </c>
      <c r="F71" s="5"/>
      <c r="G71" s="1"/>
      <c r="H71" s="2"/>
    </row>
    <row r="72" spans="1:8" x14ac:dyDescent="0.3">
      <c r="A72" s="6" t="s">
        <v>69</v>
      </c>
      <c r="B72" s="2"/>
      <c r="C72" s="26"/>
      <c r="D72" s="26"/>
      <c r="E72" s="26"/>
      <c r="F72" s="5"/>
      <c r="G72" s="11"/>
      <c r="H72" s="2"/>
    </row>
    <row r="73" spans="1:8" x14ac:dyDescent="0.3">
      <c r="A73" s="9" t="s">
        <v>399</v>
      </c>
      <c r="B73" s="2" t="s">
        <v>429</v>
      </c>
      <c r="C73" s="14">
        <v>32.44</v>
      </c>
      <c r="D73" s="14">
        <v>6.48</v>
      </c>
      <c r="E73" s="14">
        <f>C73+D73</f>
        <v>38.92</v>
      </c>
      <c r="F73" s="5">
        <v>203201</v>
      </c>
      <c r="G73" s="1"/>
      <c r="H73" s="2"/>
    </row>
    <row r="74" spans="1:8" x14ac:dyDescent="0.3">
      <c r="A74" s="9"/>
      <c r="B74" s="22"/>
      <c r="C74" s="13">
        <f>SUM(C73:C73)</f>
        <v>32.44</v>
      </c>
      <c r="D74" s="13">
        <f>SUM(D73:D73)</f>
        <v>6.48</v>
      </c>
      <c r="E74" s="13">
        <f>SUM(E73:E73)</f>
        <v>38.92</v>
      </c>
      <c r="F74" s="5"/>
      <c r="G74" s="1"/>
      <c r="H74" s="2"/>
    </row>
    <row r="75" spans="1:8" x14ac:dyDescent="0.3">
      <c r="A75" s="27"/>
      <c r="B75" s="28"/>
      <c r="C75" s="26"/>
      <c r="D75" s="26"/>
      <c r="E75" s="26"/>
      <c r="F75" s="5"/>
      <c r="G75" s="1"/>
      <c r="H75" s="2"/>
    </row>
    <row r="76" spans="1:8" x14ac:dyDescent="0.3">
      <c r="A76" s="6" t="s">
        <v>72</v>
      </c>
      <c r="B76" s="2"/>
      <c r="C76" s="26"/>
      <c r="D76" s="26"/>
      <c r="E76" s="26"/>
      <c r="F76" s="5"/>
      <c r="G76" s="1"/>
      <c r="H76" s="2"/>
    </row>
    <row r="77" spans="1:8" x14ac:dyDescent="0.3">
      <c r="A77" s="9" t="s">
        <v>201</v>
      </c>
      <c r="B77" s="2" t="s">
        <v>430</v>
      </c>
      <c r="C77" s="26">
        <v>-37.340000000000003</v>
      </c>
      <c r="D77" s="26">
        <v>-1.87</v>
      </c>
      <c r="E77" s="26">
        <f>C77+D77</f>
        <v>-39.21</v>
      </c>
      <c r="F77" s="5">
        <v>203201</v>
      </c>
      <c r="G77" s="1"/>
      <c r="H77" s="2"/>
    </row>
    <row r="78" spans="1:8" x14ac:dyDescent="0.3">
      <c r="A78" s="9" t="s">
        <v>201</v>
      </c>
      <c r="B78" s="2" t="s">
        <v>431</v>
      </c>
      <c r="C78" s="26">
        <v>21.91</v>
      </c>
      <c r="D78" s="26">
        <v>1.1000000000000001</v>
      </c>
      <c r="E78" s="26">
        <v>23.01</v>
      </c>
      <c r="F78" s="5">
        <v>203201</v>
      </c>
      <c r="G78" s="1"/>
      <c r="H78" s="2"/>
    </row>
    <row r="79" spans="1:8" x14ac:dyDescent="0.3">
      <c r="A79" s="9" t="s">
        <v>201</v>
      </c>
      <c r="B79" s="2" t="s">
        <v>430</v>
      </c>
      <c r="C79" s="26">
        <v>36.619999999999997</v>
      </c>
      <c r="D79" s="26">
        <v>1.83</v>
      </c>
      <c r="E79" s="26">
        <v>38.450000000000003</v>
      </c>
      <c r="F79" s="5">
        <v>203201</v>
      </c>
      <c r="G79" s="1"/>
      <c r="H79" s="2"/>
    </row>
    <row r="80" spans="1:8" x14ac:dyDescent="0.3">
      <c r="A80" s="2"/>
      <c r="B80" s="2"/>
      <c r="C80" s="13">
        <f>SUM(C77:C79)</f>
        <v>21.189999999999994</v>
      </c>
      <c r="D80" s="13">
        <f>SUM(D77:D79)</f>
        <v>1.06</v>
      </c>
      <c r="E80" s="13">
        <f>SUM(E77:E79)</f>
        <v>22.250000000000004</v>
      </c>
      <c r="F80" s="5"/>
      <c r="G80" s="1"/>
      <c r="H80" s="2"/>
    </row>
    <row r="81" spans="1:8" x14ac:dyDescent="0.3">
      <c r="A81" s="6" t="s">
        <v>75</v>
      </c>
      <c r="B81" s="9"/>
      <c r="C81" s="14"/>
      <c r="D81" s="14"/>
      <c r="E81" s="14"/>
      <c r="F81" s="5"/>
      <c r="G81" s="1"/>
      <c r="H81" s="2"/>
    </row>
    <row r="82" spans="1:8" x14ac:dyDescent="0.3">
      <c r="A82" s="9" t="s">
        <v>6</v>
      </c>
      <c r="B82" s="9" t="s">
        <v>7</v>
      </c>
      <c r="C82" s="14">
        <v>524</v>
      </c>
      <c r="D82" s="14"/>
      <c r="E82" s="14">
        <v>524</v>
      </c>
      <c r="F82" s="5" t="s">
        <v>8</v>
      </c>
      <c r="G82" s="11"/>
      <c r="H82" s="2"/>
    </row>
    <row r="83" spans="1:8" x14ac:dyDescent="0.3">
      <c r="A83" s="9" t="s">
        <v>13</v>
      </c>
      <c r="B83" s="2" t="s">
        <v>392</v>
      </c>
      <c r="C83" s="12">
        <v>20.260000000000002</v>
      </c>
      <c r="D83" s="12">
        <v>4.0599999999999996</v>
      </c>
      <c r="E83" s="12">
        <v>24.32</v>
      </c>
      <c r="F83" s="5" t="s">
        <v>8</v>
      </c>
      <c r="G83" s="11"/>
      <c r="H83" s="2"/>
    </row>
    <row r="84" spans="1:8" x14ac:dyDescent="0.3">
      <c r="A84" s="9" t="s">
        <v>13</v>
      </c>
      <c r="B84" s="2" t="s">
        <v>391</v>
      </c>
      <c r="C84" s="12">
        <v>46.02</v>
      </c>
      <c r="D84" s="12">
        <v>9.1999999999999993</v>
      </c>
      <c r="E84" s="12">
        <v>55.22</v>
      </c>
      <c r="F84" s="5" t="s">
        <v>8</v>
      </c>
      <c r="G84" s="11"/>
      <c r="H84" s="2"/>
    </row>
    <row r="85" spans="1:8" x14ac:dyDescent="0.3">
      <c r="A85" s="9" t="s">
        <v>357</v>
      </c>
      <c r="B85" s="2" t="s">
        <v>432</v>
      </c>
      <c r="C85" s="12">
        <v>410</v>
      </c>
      <c r="D85" s="12">
        <v>82</v>
      </c>
      <c r="E85" s="14">
        <v>492</v>
      </c>
      <c r="F85" s="5">
        <v>203213</v>
      </c>
      <c r="G85" s="11"/>
      <c r="H85" s="2"/>
    </row>
    <row r="86" spans="1:8" x14ac:dyDescent="0.3">
      <c r="A86" s="9" t="s">
        <v>318</v>
      </c>
      <c r="B86" s="2" t="s">
        <v>372</v>
      </c>
      <c r="C86" s="12">
        <v>27.56</v>
      </c>
      <c r="D86" s="12">
        <v>5.51</v>
      </c>
      <c r="E86" s="14">
        <v>33.07</v>
      </c>
      <c r="F86" s="5">
        <v>203200</v>
      </c>
      <c r="G86" s="11"/>
      <c r="H86" s="2"/>
    </row>
    <row r="87" spans="1:8" x14ac:dyDescent="0.3">
      <c r="A87" s="9" t="s">
        <v>427</v>
      </c>
      <c r="B87" s="2" t="s">
        <v>393</v>
      </c>
      <c r="C87" s="12">
        <v>55.35</v>
      </c>
      <c r="D87" s="12">
        <v>11.07</v>
      </c>
      <c r="E87" s="14">
        <v>66.42</v>
      </c>
      <c r="F87" s="5" t="s">
        <v>8</v>
      </c>
      <c r="G87" s="11"/>
      <c r="H87" s="2"/>
    </row>
    <row r="88" spans="1:8" x14ac:dyDescent="0.3">
      <c r="A88" s="2"/>
      <c r="B88" s="2"/>
      <c r="C88" s="13">
        <f>SUM(C82:C87)</f>
        <v>1083.1899999999998</v>
      </c>
      <c r="D88" s="13">
        <f>SUM(D82:D87)</f>
        <v>111.84</v>
      </c>
      <c r="E88" s="13">
        <f>SUM(E82:E87)</f>
        <v>1195.03</v>
      </c>
      <c r="F88" s="5"/>
      <c r="G88" s="1"/>
      <c r="H88" s="2"/>
    </row>
    <row r="89" spans="1:8" x14ac:dyDescent="0.3">
      <c r="A89" s="6" t="s">
        <v>78</v>
      </c>
      <c r="B89" s="2"/>
      <c r="C89" s="14"/>
      <c r="D89" s="14"/>
      <c r="E89" s="14"/>
      <c r="F89" s="5"/>
      <c r="G89" s="1"/>
      <c r="H89" s="2"/>
    </row>
    <row r="90" spans="1:8" x14ac:dyDescent="0.3">
      <c r="A90" s="9" t="s">
        <v>6</v>
      </c>
      <c r="B90" s="2" t="s">
        <v>7</v>
      </c>
      <c r="C90" s="14">
        <v>348</v>
      </c>
      <c r="D90" s="14"/>
      <c r="E90" s="14">
        <v>348</v>
      </c>
      <c r="F90" s="5" t="s">
        <v>8</v>
      </c>
      <c r="G90" s="1"/>
      <c r="H90" s="2"/>
    </row>
    <row r="91" spans="1:8" x14ac:dyDescent="0.3">
      <c r="A91" s="9" t="s">
        <v>6</v>
      </c>
      <c r="B91" s="2" t="s">
        <v>7</v>
      </c>
      <c r="C91" s="14">
        <v>161</v>
      </c>
      <c r="D91" s="14"/>
      <c r="E91" s="14">
        <v>161</v>
      </c>
      <c r="F91" s="5" t="s">
        <v>8</v>
      </c>
      <c r="G91" s="1"/>
      <c r="H91" s="2"/>
    </row>
    <row r="92" spans="1:8" x14ac:dyDescent="0.3">
      <c r="A92" s="9" t="s">
        <v>6</v>
      </c>
      <c r="B92" s="2" t="s">
        <v>7</v>
      </c>
      <c r="C92" s="14">
        <v>96</v>
      </c>
      <c r="D92" s="14"/>
      <c r="E92" s="14">
        <v>96</v>
      </c>
      <c r="F92" s="5" t="s">
        <v>8</v>
      </c>
      <c r="G92" s="1"/>
      <c r="H92" s="2"/>
    </row>
    <row r="93" spans="1:8" x14ac:dyDescent="0.3">
      <c r="A93" s="9" t="s">
        <v>322</v>
      </c>
      <c r="B93" s="2" t="s">
        <v>433</v>
      </c>
      <c r="C93" s="12">
        <v>18.03</v>
      </c>
      <c r="D93" s="12">
        <v>3.6</v>
      </c>
      <c r="E93" s="12">
        <v>21.63</v>
      </c>
      <c r="F93" s="5" t="s">
        <v>8</v>
      </c>
      <c r="G93" s="11"/>
      <c r="H93" s="2"/>
    </row>
    <row r="94" spans="1:8" x14ac:dyDescent="0.3">
      <c r="A94" s="9" t="s">
        <v>64</v>
      </c>
      <c r="B94" s="2" t="s">
        <v>434</v>
      </c>
      <c r="C94" s="12">
        <v>350</v>
      </c>
      <c r="D94" s="12">
        <v>70</v>
      </c>
      <c r="E94" s="12">
        <v>420</v>
      </c>
      <c r="F94" s="5">
        <v>203214</v>
      </c>
      <c r="G94" s="1"/>
      <c r="H94" s="2"/>
    </row>
    <row r="95" spans="1:8" s="54" customFormat="1" ht="12.7" x14ac:dyDescent="0.25">
      <c r="A95" s="9" t="s">
        <v>278</v>
      </c>
      <c r="B95" s="2" t="s">
        <v>435</v>
      </c>
      <c r="C95" s="12">
        <v>-50.59</v>
      </c>
      <c r="D95" s="12">
        <v>-2.5299999999999998</v>
      </c>
      <c r="E95" s="12">
        <v>-53.12</v>
      </c>
      <c r="F95" s="5">
        <v>203212</v>
      </c>
      <c r="G95" s="11"/>
    </row>
    <row r="96" spans="1:8" s="54" customFormat="1" ht="12.7" x14ac:dyDescent="0.25">
      <c r="A96" s="9" t="s">
        <v>278</v>
      </c>
      <c r="B96" s="2" t="s">
        <v>436</v>
      </c>
      <c r="C96" s="12">
        <v>33.31</v>
      </c>
      <c r="D96" s="12">
        <v>1.67</v>
      </c>
      <c r="E96" s="12">
        <v>34.979999999999997</v>
      </c>
      <c r="F96" s="5">
        <v>203212</v>
      </c>
      <c r="G96" s="11"/>
    </row>
    <row r="97" spans="1:8" s="54" customFormat="1" ht="12.7" x14ac:dyDescent="0.25">
      <c r="A97" s="9" t="s">
        <v>278</v>
      </c>
      <c r="B97" s="2" t="s">
        <v>435</v>
      </c>
      <c r="C97" s="12">
        <v>53.79</v>
      </c>
      <c r="D97" s="12">
        <v>2.69</v>
      </c>
      <c r="E97" s="12">
        <v>56.48</v>
      </c>
      <c r="F97" s="5">
        <v>203212</v>
      </c>
      <c r="G97" s="11"/>
    </row>
    <row r="98" spans="1:8" x14ac:dyDescent="0.3">
      <c r="A98" s="9" t="s">
        <v>377</v>
      </c>
      <c r="B98" s="2" t="s">
        <v>378</v>
      </c>
      <c r="C98" s="12">
        <v>13.08</v>
      </c>
      <c r="D98" s="12">
        <v>0.65</v>
      </c>
      <c r="E98" s="12">
        <v>13.73</v>
      </c>
      <c r="F98" s="24">
        <v>203212</v>
      </c>
      <c r="G98" s="11"/>
      <c r="H98" s="2"/>
    </row>
    <row r="99" spans="1:8" x14ac:dyDescent="0.3">
      <c r="A99" s="9" t="s">
        <v>437</v>
      </c>
      <c r="B99" s="2" t="s">
        <v>438</v>
      </c>
      <c r="C99" s="12">
        <v>75.67</v>
      </c>
      <c r="D99" s="12"/>
      <c r="E99" s="12">
        <v>75.67</v>
      </c>
      <c r="F99" s="24">
        <v>203220</v>
      </c>
      <c r="G99" s="11"/>
      <c r="H99" s="2"/>
    </row>
    <row r="100" spans="1:8" x14ac:dyDescent="0.3">
      <c r="A100" s="25"/>
      <c r="B100" s="21"/>
      <c r="C100" s="13">
        <f>SUM(C90:C99)</f>
        <v>1098.29</v>
      </c>
      <c r="D100" s="13">
        <f>SUM(D90:D99)</f>
        <v>76.08</v>
      </c>
      <c r="E100" s="13">
        <f>SUM(E90:E99)</f>
        <v>1174.3700000000001</v>
      </c>
      <c r="F100" s="5"/>
      <c r="G100" s="1"/>
      <c r="H100" s="2"/>
    </row>
    <row r="101" spans="1:8" x14ac:dyDescent="0.3">
      <c r="A101" s="30" t="s">
        <v>83</v>
      </c>
      <c r="B101" s="21"/>
      <c r="C101" s="26"/>
      <c r="D101" s="26"/>
      <c r="E101" s="26"/>
      <c r="F101" s="5"/>
      <c r="G101" s="11"/>
      <c r="H101" s="2"/>
    </row>
    <row r="102" spans="1:8" x14ac:dyDescent="0.3">
      <c r="A102" s="25" t="s">
        <v>379</v>
      </c>
      <c r="B102" s="31" t="s">
        <v>439</v>
      </c>
      <c r="C102" s="26">
        <v>313.33</v>
      </c>
      <c r="D102" s="26">
        <v>62.67</v>
      </c>
      <c r="E102" s="26">
        <v>376</v>
      </c>
      <c r="F102" s="5">
        <v>203221</v>
      </c>
      <c r="G102" s="1"/>
      <c r="H102" s="2"/>
    </row>
    <row r="103" spans="1:8" x14ac:dyDescent="0.3">
      <c r="A103" s="25" t="s">
        <v>379</v>
      </c>
      <c r="B103" s="31" t="s">
        <v>440</v>
      </c>
      <c r="C103" s="26">
        <v>680</v>
      </c>
      <c r="D103" s="26">
        <v>136</v>
      </c>
      <c r="E103" s="26">
        <v>816</v>
      </c>
      <c r="F103" s="5">
        <v>203221</v>
      </c>
      <c r="G103" s="1"/>
      <c r="H103" s="2"/>
    </row>
    <row r="104" spans="1:8" x14ac:dyDescent="0.3">
      <c r="A104" s="25"/>
      <c r="B104" s="21"/>
      <c r="C104" s="13">
        <f>SUM(C102:C103)</f>
        <v>993.32999999999993</v>
      </c>
      <c r="D104" s="13">
        <f>SUM(D102:D103)</f>
        <v>198.67000000000002</v>
      </c>
      <c r="E104" s="13">
        <f>SUM(E102:E103)</f>
        <v>1192</v>
      </c>
      <c r="F104" s="5"/>
      <c r="G104" s="1"/>
      <c r="H104" s="2"/>
    </row>
    <row r="105" spans="1:8" x14ac:dyDescent="0.3">
      <c r="A105" s="32" t="s">
        <v>86</v>
      </c>
      <c r="B105" s="21"/>
      <c r="C105" s="26"/>
      <c r="D105" s="26"/>
      <c r="E105" s="26"/>
      <c r="F105" s="5"/>
      <c r="G105" s="1"/>
      <c r="H105" s="2"/>
    </row>
    <row r="106" spans="1:8" x14ac:dyDescent="0.3">
      <c r="A106" s="25"/>
      <c r="B106" s="21"/>
      <c r="C106" s="13">
        <v>0</v>
      </c>
      <c r="D106" s="13">
        <v>0</v>
      </c>
      <c r="E106" s="13">
        <v>0</v>
      </c>
      <c r="F106" s="5"/>
      <c r="G106" s="1"/>
      <c r="H106" s="2"/>
    </row>
    <row r="107" spans="1:8" x14ac:dyDescent="0.3">
      <c r="A107" s="6" t="s">
        <v>87</v>
      </c>
      <c r="B107" s="22"/>
      <c r="C107" s="14"/>
      <c r="D107" s="14"/>
      <c r="E107" s="14"/>
      <c r="F107" s="17"/>
      <c r="G107" s="1"/>
      <c r="H107" s="2"/>
    </row>
    <row r="108" spans="1:8" x14ac:dyDescent="0.3">
      <c r="A108" s="9" t="s">
        <v>441</v>
      </c>
      <c r="B108" t="s">
        <v>442</v>
      </c>
      <c r="C108" s="57">
        <v>380</v>
      </c>
      <c r="D108" s="58">
        <v>76</v>
      </c>
      <c r="E108" s="58">
        <v>456</v>
      </c>
      <c r="F108" s="17" t="s">
        <v>443</v>
      </c>
      <c r="G108" s="1"/>
      <c r="H108" s="2"/>
    </row>
    <row r="109" spans="1:8" x14ac:dyDescent="0.3">
      <c r="A109" s="9" t="s">
        <v>444</v>
      </c>
      <c r="B109" t="s">
        <v>445</v>
      </c>
      <c r="C109" s="57">
        <v>7.84</v>
      </c>
      <c r="D109" s="58">
        <v>1.55</v>
      </c>
      <c r="E109" s="58">
        <f>SUM(C109:D109)</f>
        <v>9.39</v>
      </c>
      <c r="F109" s="17" t="s">
        <v>118</v>
      </c>
      <c r="G109" s="1"/>
      <c r="H109" s="2"/>
    </row>
    <row r="110" spans="1:8" x14ac:dyDescent="0.3">
      <c r="A110" s="9" t="s">
        <v>446</v>
      </c>
      <c r="B110" t="s">
        <v>447</v>
      </c>
      <c r="C110" s="57">
        <v>50</v>
      </c>
      <c r="D110" s="58"/>
      <c r="E110" s="58">
        <v>50</v>
      </c>
      <c r="F110" s="17">
        <v>203217</v>
      </c>
      <c r="G110" s="1"/>
      <c r="H110" s="2"/>
    </row>
    <row r="111" spans="1:8" x14ac:dyDescent="0.3">
      <c r="A111" s="9" t="s">
        <v>448</v>
      </c>
      <c r="B111" t="s">
        <v>449</v>
      </c>
      <c r="C111" s="57">
        <v>50</v>
      </c>
      <c r="D111" s="58"/>
      <c r="E111" s="58">
        <v>50</v>
      </c>
      <c r="F111" s="17">
        <v>203218</v>
      </c>
      <c r="G111" s="1"/>
      <c r="H111" s="2"/>
    </row>
    <row r="112" spans="1:8" x14ac:dyDescent="0.3">
      <c r="A112" s="9" t="s">
        <v>446</v>
      </c>
      <c r="B112" t="s">
        <v>450</v>
      </c>
      <c r="C112" s="57">
        <v>50</v>
      </c>
      <c r="D112" s="58"/>
      <c r="E112" s="58">
        <v>50</v>
      </c>
      <c r="F112" s="17">
        <v>203219</v>
      </c>
      <c r="G112" s="1"/>
      <c r="H112" s="2"/>
    </row>
    <row r="113" spans="1:8" x14ac:dyDescent="0.3">
      <c r="A113" s="9" t="s">
        <v>451</v>
      </c>
      <c r="B113" t="s">
        <v>452</v>
      </c>
      <c r="C113" s="57">
        <v>11.3</v>
      </c>
      <c r="D113" s="58"/>
      <c r="E113" s="58">
        <v>11.3</v>
      </c>
      <c r="F113" s="17" t="s">
        <v>118</v>
      </c>
      <c r="G113" s="1"/>
      <c r="H113" s="2"/>
    </row>
    <row r="114" spans="1:8" ht="13.1" customHeight="1" x14ac:dyDescent="0.3">
      <c r="A114" s="6"/>
      <c r="B114" s="22"/>
      <c r="C114" s="59">
        <f>SUM(C108:C113)</f>
        <v>549.13999999999987</v>
      </c>
      <c r="D114" s="59">
        <f>SUM(D108:D113)</f>
        <v>77.55</v>
      </c>
      <c r="E114" s="59">
        <f>SUM(E108:E113)</f>
        <v>626.68999999999994</v>
      </c>
      <c r="F114" s="5"/>
      <c r="G114" s="1"/>
      <c r="H114" s="2"/>
    </row>
    <row r="115" spans="1:8" x14ac:dyDescent="0.3">
      <c r="A115" s="34" t="s">
        <v>92</v>
      </c>
      <c r="B115" s="34"/>
      <c r="C115" s="14"/>
      <c r="D115" s="14"/>
      <c r="E115" s="14"/>
      <c r="F115" s="5"/>
      <c r="G115" s="11"/>
      <c r="H115" s="2"/>
    </row>
    <row r="116" spans="1:8" x14ac:dyDescent="0.3">
      <c r="A116" s="9" t="s">
        <v>322</v>
      </c>
      <c r="B116" s="2" t="s">
        <v>453</v>
      </c>
      <c r="C116" s="12">
        <v>21.65</v>
      </c>
      <c r="D116" s="12">
        <v>4.33</v>
      </c>
      <c r="E116" s="12">
        <v>25.98</v>
      </c>
      <c r="F116" s="5" t="s">
        <v>8</v>
      </c>
      <c r="G116" s="1"/>
      <c r="H116" s="2"/>
    </row>
    <row r="117" spans="1:8" x14ac:dyDescent="0.3">
      <c r="A117" s="2"/>
      <c r="B117" s="2"/>
      <c r="C117" s="13">
        <f>SUM(C116:C116)</f>
        <v>21.65</v>
      </c>
      <c r="D117" s="13">
        <f>SUM(D116:D116)</f>
        <v>4.33</v>
      </c>
      <c r="E117" s="13">
        <f>SUM(E116:E116)</f>
        <v>25.98</v>
      </c>
      <c r="F117" s="5"/>
      <c r="G117" s="1"/>
      <c r="H117" s="2"/>
    </row>
    <row r="118" spans="1:8" x14ac:dyDescent="0.3">
      <c r="A118" s="6" t="s">
        <v>93</v>
      </c>
      <c r="B118" s="2"/>
      <c r="C118" s="26"/>
      <c r="D118" s="26"/>
      <c r="E118" s="26"/>
      <c r="F118" s="41"/>
      <c r="G118" s="1"/>
      <c r="H118" s="2"/>
    </row>
    <row r="119" spans="1:8" x14ac:dyDescent="0.3">
      <c r="A119" s="38" t="s">
        <v>94</v>
      </c>
      <c r="B119" s="39" t="s">
        <v>454</v>
      </c>
      <c r="C119" s="40">
        <v>15456.2</v>
      </c>
      <c r="D119" s="40"/>
      <c r="E119" s="40">
        <v>15456.2</v>
      </c>
      <c r="F119" s="41" t="s">
        <v>96</v>
      </c>
      <c r="G119" s="1"/>
      <c r="H119" s="2"/>
    </row>
    <row r="120" spans="1:8" x14ac:dyDescent="0.3">
      <c r="A120" s="38" t="s">
        <v>97</v>
      </c>
      <c r="B120" s="39" t="s">
        <v>455</v>
      </c>
      <c r="C120" s="40">
        <v>3846.79</v>
      </c>
      <c r="D120" s="40"/>
      <c r="E120" s="40">
        <v>3846.79</v>
      </c>
      <c r="F120" s="41">
        <v>203222</v>
      </c>
      <c r="G120" s="1"/>
      <c r="H120" s="2"/>
    </row>
    <row r="121" spans="1:8" x14ac:dyDescent="0.3">
      <c r="A121" s="38" t="s">
        <v>456</v>
      </c>
      <c r="B121" s="39" t="s">
        <v>457</v>
      </c>
      <c r="C121" s="40">
        <v>5401.34</v>
      </c>
      <c r="D121" s="40"/>
      <c r="E121" s="40">
        <v>5401.34</v>
      </c>
      <c r="F121" s="5">
        <v>203223</v>
      </c>
      <c r="G121" s="1"/>
      <c r="H121" s="2"/>
    </row>
    <row r="122" spans="1:8" x14ac:dyDescent="0.3">
      <c r="A122" s="2"/>
      <c r="B122" s="2"/>
      <c r="C122" s="13">
        <f>SUM(C119:C121)</f>
        <v>24704.33</v>
      </c>
      <c r="D122" s="13">
        <v>0</v>
      </c>
      <c r="E122" s="13">
        <f>SUM(E119:E121)</f>
        <v>24704.33</v>
      </c>
      <c r="F122" s="5"/>
      <c r="G122" s="1"/>
      <c r="H122" s="2"/>
    </row>
    <row r="123" spans="1:8" x14ac:dyDescent="0.3">
      <c r="A123" s="2"/>
      <c r="B123" s="2"/>
      <c r="C123" s="42"/>
      <c r="D123" s="42"/>
      <c r="E123" s="42"/>
      <c r="F123" s="5"/>
      <c r="G123" s="1"/>
      <c r="H123" s="2"/>
    </row>
    <row r="124" spans="1:8" x14ac:dyDescent="0.3">
      <c r="A124" s="2"/>
      <c r="B124" s="43" t="s">
        <v>101</v>
      </c>
      <c r="C124" s="13">
        <f>C12+C26+C44+C53+C56+C60+C63+C71+C74+C80+C88+C100+C104+C106+C114+C117+C122</f>
        <v>34993.050000000003</v>
      </c>
      <c r="D124" s="13">
        <f>D12+D26+D44+D53+D56+D60+D63+D71+D74+D80+D88+D100+D104+D106+D114+D117+D122</f>
        <v>1071.31</v>
      </c>
      <c r="E124" s="13">
        <f>E12+E26+E44+E53+E56+E60+E63+E71+E74+E80+E88+E100+E104+E106+E114+E117+E122</f>
        <v>36064.36</v>
      </c>
      <c r="F124" s="5"/>
      <c r="G124" s="1"/>
      <c r="H124" s="2"/>
    </row>
    <row r="125" spans="1:8" x14ac:dyDescent="0.3">
      <c r="A125" s="44"/>
      <c r="B125" s="21"/>
      <c r="C125" s="29"/>
      <c r="D125" s="29"/>
      <c r="E125" s="29"/>
      <c r="F125" s="5"/>
      <c r="G125" s="1"/>
      <c r="H125" s="2"/>
    </row>
    <row r="126" spans="1:8" x14ac:dyDescent="0.3">
      <c r="A126" s="9"/>
      <c r="B126" s="2"/>
      <c r="C126" s="15"/>
      <c r="D126" s="4"/>
      <c r="E126" s="4"/>
      <c r="F126" s="5"/>
      <c r="G126" s="1"/>
      <c r="H126" s="2"/>
    </row>
    <row r="127" spans="1:8" x14ac:dyDescent="0.3">
      <c r="A127" s="50"/>
      <c r="B127" s="2"/>
      <c r="C127" s="15"/>
      <c r="D127" s="4"/>
      <c r="E127" s="4"/>
      <c r="F127" s="5"/>
      <c r="G127" s="1"/>
      <c r="H127" s="2"/>
    </row>
    <row r="128" spans="1:8" x14ac:dyDescent="0.3">
      <c r="A128" s="44"/>
      <c r="B128" s="51"/>
      <c r="C128" s="15"/>
      <c r="D128" s="4"/>
      <c r="E128" s="4"/>
      <c r="F128" s="5"/>
      <c r="G128" s="1"/>
      <c r="H128" s="2"/>
    </row>
    <row r="129" spans="1:8" x14ac:dyDescent="0.3">
      <c r="A129" s="44"/>
      <c r="B129" s="51"/>
      <c r="C129" s="15"/>
      <c r="D129" s="4"/>
      <c r="E129" s="4"/>
      <c r="F129" s="5"/>
      <c r="G129" s="1"/>
      <c r="H129" s="2"/>
    </row>
    <row r="130" spans="1:8" x14ac:dyDescent="0.3">
      <c r="A130" s="44"/>
      <c r="B130" s="51"/>
      <c r="C130" s="15"/>
      <c r="D130" s="4"/>
      <c r="E130" s="4"/>
      <c r="F130" s="5"/>
      <c r="G130" s="1"/>
      <c r="H130" s="2"/>
    </row>
    <row r="131" spans="1:8" x14ac:dyDescent="0.3">
      <c r="A131" s="44"/>
      <c r="B131" s="51"/>
      <c r="C131" s="15"/>
      <c r="D131" s="4"/>
      <c r="E131" s="4"/>
      <c r="F131" s="5"/>
      <c r="G131" s="1"/>
      <c r="H131" s="2"/>
    </row>
    <row r="132" spans="1:8" x14ac:dyDescent="0.3">
      <c r="A132" s="52"/>
      <c r="B132" s="2"/>
      <c r="C132" s="4"/>
      <c r="D132" s="4"/>
      <c r="E132" s="4"/>
      <c r="F132" s="5"/>
      <c r="G132" s="1"/>
      <c r="H132" s="2"/>
    </row>
    <row r="133" spans="1:8" x14ac:dyDescent="0.3">
      <c r="A133" s="2"/>
      <c r="B133" s="2"/>
      <c r="C133" s="4"/>
      <c r="D133" s="4"/>
      <c r="E133" s="4"/>
      <c r="F133" s="5"/>
      <c r="G133" s="1"/>
      <c r="H133" s="2"/>
    </row>
    <row r="134" spans="1:8" x14ac:dyDescent="0.3">
      <c r="A134" s="2"/>
      <c r="B134" s="2"/>
      <c r="C134" s="4"/>
      <c r="D134" s="4"/>
      <c r="E134" s="4"/>
      <c r="F134" s="5"/>
      <c r="G134" s="1"/>
      <c r="H134" s="2"/>
    </row>
    <row r="135" spans="1:8" x14ac:dyDescent="0.3">
      <c r="A135" s="2"/>
      <c r="B135" s="2"/>
      <c r="C135" s="4"/>
      <c r="D135" s="4"/>
      <c r="E135" s="4"/>
      <c r="F135" s="5"/>
      <c r="G135" s="1"/>
      <c r="H135" s="2"/>
    </row>
    <row r="136" spans="1:8" x14ac:dyDescent="0.3">
      <c r="A136" s="2"/>
      <c r="B136" s="2"/>
      <c r="C136" s="4"/>
      <c r="D136" s="4"/>
      <c r="E136" s="4"/>
      <c r="F136" s="5"/>
      <c r="G136" s="1"/>
      <c r="H136" s="2"/>
    </row>
    <row r="137" spans="1:8" x14ac:dyDescent="0.3">
      <c r="A137" s="2"/>
      <c r="B137" s="2"/>
      <c r="C137" s="4"/>
      <c r="D137" s="4"/>
      <c r="E137" s="4"/>
      <c r="F137" s="5"/>
      <c r="G137" s="1"/>
      <c r="H137" s="2"/>
    </row>
    <row r="138" spans="1:8" x14ac:dyDescent="0.3">
      <c r="A138" s="2"/>
      <c r="B138" s="2"/>
      <c r="C138" s="4"/>
      <c r="D138" s="4"/>
      <c r="E138" s="4"/>
      <c r="F138" s="5"/>
      <c r="G138" s="1"/>
      <c r="H138" s="2"/>
    </row>
    <row r="139" spans="1:8" x14ac:dyDescent="0.3">
      <c r="A139" s="2"/>
      <c r="B139" s="2"/>
      <c r="C139" s="4"/>
      <c r="D139" s="4"/>
      <c r="E139" s="4"/>
      <c r="F139" s="5"/>
      <c r="G139" s="1"/>
      <c r="H139" s="2"/>
    </row>
    <row r="140" spans="1:8" x14ac:dyDescent="0.3">
      <c r="A140" s="2"/>
      <c r="B140" s="2"/>
      <c r="C140" s="4"/>
      <c r="D140" s="4"/>
      <c r="E140" s="4"/>
      <c r="F140" s="5"/>
      <c r="G140" s="1"/>
      <c r="H140" s="2"/>
    </row>
    <row r="141" spans="1:8" x14ac:dyDescent="0.3">
      <c r="A141" s="2"/>
      <c r="B141" s="2"/>
      <c r="C141" s="4"/>
      <c r="D141" s="4"/>
      <c r="E141" s="4"/>
    </row>
  </sheetData>
  <mergeCells count="2">
    <mergeCell ref="A1:F1"/>
    <mergeCell ref="A61:B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workbookViewId="0">
      <selection activeCell="H24" sqref="H24"/>
    </sheetView>
  </sheetViews>
  <sheetFormatPr defaultRowHeight="14.4" x14ac:dyDescent="0.3"/>
  <cols>
    <col min="1" max="1" width="28.59765625" customWidth="1"/>
    <col min="2" max="2" width="43.59765625" bestFit="1" customWidth="1"/>
    <col min="3" max="3" width="13.69921875" customWidth="1"/>
    <col min="4" max="4" width="11.69921875" customWidth="1"/>
    <col min="5" max="5" width="13.8984375" customWidth="1"/>
    <col min="6" max="6" width="10.296875" style="60" customWidth="1"/>
    <col min="256" max="256" width="3.8984375" bestFit="1" customWidth="1"/>
    <col min="257" max="257" width="28.59765625" customWidth="1"/>
    <col min="258" max="258" width="43.59765625" bestFit="1" customWidth="1"/>
    <col min="259" max="259" width="13.69921875" customWidth="1"/>
    <col min="260" max="260" width="11.69921875" customWidth="1"/>
    <col min="261" max="261" width="13.8984375" customWidth="1"/>
    <col min="262" max="262" width="10.296875" customWidth="1"/>
    <col min="512" max="512" width="3.8984375" bestFit="1" customWidth="1"/>
    <col min="513" max="513" width="28.59765625" customWidth="1"/>
    <col min="514" max="514" width="43.59765625" bestFit="1" customWidth="1"/>
    <col min="515" max="515" width="13.69921875" customWidth="1"/>
    <col min="516" max="516" width="11.69921875" customWidth="1"/>
    <col min="517" max="517" width="13.8984375" customWidth="1"/>
    <col min="518" max="518" width="10.296875" customWidth="1"/>
    <col min="768" max="768" width="3.8984375" bestFit="1" customWidth="1"/>
    <col min="769" max="769" width="28.59765625" customWidth="1"/>
    <col min="770" max="770" width="43.59765625" bestFit="1" customWidth="1"/>
    <col min="771" max="771" width="13.69921875" customWidth="1"/>
    <col min="772" max="772" width="11.69921875" customWidth="1"/>
    <col min="773" max="773" width="13.8984375" customWidth="1"/>
    <col min="774" max="774" width="10.296875" customWidth="1"/>
    <col min="1024" max="1024" width="3.8984375" bestFit="1" customWidth="1"/>
    <col min="1025" max="1025" width="28.59765625" customWidth="1"/>
    <col min="1026" max="1026" width="43.59765625" bestFit="1" customWidth="1"/>
    <col min="1027" max="1027" width="13.69921875" customWidth="1"/>
    <col min="1028" max="1028" width="11.69921875" customWidth="1"/>
    <col min="1029" max="1029" width="13.8984375" customWidth="1"/>
    <col min="1030" max="1030" width="10.296875" customWidth="1"/>
    <col min="1280" max="1280" width="3.8984375" bestFit="1" customWidth="1"/>
    <col min="1281" max="1281" width="28.59765625" customWidth="1"/>
    <col min="1282" max="1282" width="43.59765625" bestFit="1" customWidth="1"/>
    <col min="1283" max="1283" width="13.69921875" customWidth="1"/>
    <col min="1284" max="1284" width="11.69921875" customWidth="1"/>
    <col min="1285" max="1285" width="13.8984375" customWidth="1"/>
    <col min="1286" max="1286" width="10.296875" customWidth="1"/>
    <col min="1536" max="1536" width="3.8984375" bestFit="1" customWidth="1"/>
    <col min="1537" max="1537" width="28.59765625" customWidth="1"/>
    <col min="1538" max="1538" width="43.59765625" bestFit="1" customWidth="1"/>
    <col min="1539" max="1539" width="13.69921875" customWidth="1"/>
    <col min="1540" max="1540" width="11.69921875" customWidth="1"/>
    <col min="1541" max="1541" width="13.8984375" customWidth="1"/>
    <col min="1542" max="1542" width="10.296875" customWidth="1"/>
    <col min="1792" max="1792" width="3.8984375" bestFit="1" customWidth="1"/>
    <col min="1793" max="1793" width="28.59765625" customWidth="1"/>
    <col min="1794" max="1794" width="43.59765625" bestFit="1" customWidth="1"/>
    <col min="1795" max="1795" width="13.69921875" customWidth="1"/>
    <col min="1796" max="1796" width="11.69921875" customWidth="1"/>
    <col min="1797" max="1797" width="13.8984375" customWidth="1"/>
    <col min="1798" max="1798" width="10.296875" customWidth="1"/>
    <col min="2048" max="2048" width="3.8984375" bestFit="1" customWidth="1"/>
    <col min="2049" max="2049" width="28.59765625" customWidth="1"/>
    <col min="2050" max="2050" width="43.59765625" bestFit="1" customWidth="1"/>
    <col min="2051" max="2051" width="13.69921875" customWidth="1"/>
    <col min="2052" max="2052" width="11.69921875" customWidth="1"/>
    <col min="2053" max="2053" width="13.8984375" customWidth="1"/>
    <col min="2054" max="2054" width="10.296875" customWidth="1"/>
    <col min="2304" max="2304" width="3.8984375" bestFit="1" customWidth="1"/>
    <col min="2305" max="2305" width="28.59765625" customWidth="1"/>
    <col min="2306" max="2306" width="43.59765625" bestFit="1" customWidth="1"/>
    <col min="2307" max="2307" width="13.69921875" customWidth="1"/>
    <col min="2308" max="2308" width="11.69921875" customWidth="1"/>
    <col min="2309" max="2309" width="13.8984375" customWidth="1"/>
    <col min="2310" max="2310" width="10.296875" customWidth="1"/>
    <col min="2560" max="2560" width="3.8984375" bestFit="1" customWidth="1"/>
    <col min="2561" max="2561" width="28.59765625" customWidth="1"/>
    <col min="2562" max="2562" width="43.59765625" bestFit="1" customWidth="1"/>
    <col min="2563" max="2563" width="13.69921875" customWidth="1"/>
    <col min="2564" max="2564" width="11.69921875" customWidth="1"/>
    <col min="2565" max="2565" width="13.8984375" customWidth="1"/>
    <col min="2566" max="2566" width="10.296875" customWidth="1"/>
    <col min="2816" max="2816" width="3.8984375" bestFit="1" customWidth="1"/>
    <col min="2817" max="2817" width="28.59765625" customWidth="1"/>
    <col min="2818" max="2818" width="43.59765625" bestFit="1" customWidth="1"/>
    <col min="2819" max="2819" width="13.69921875" customWidth="1"/>
    <col min="2820" max="2820" width="11.69921875" customWidth="1"/>
    <col min="2821" max="2821" width="13.8984375" customWidth="1"/>
    <col min="2822" max="2822" width="10.296875" customWidth="1"/>
    <col min="3072" max="3072" width="3.8984375" bestFit="1" customWidth="1"/>
    <col min="3073" max="3073" width="28.59765625" customWidth="1"/>
    <col min="3074" max="3074" width="43.59765625" bestFit="1" customWidth="1"/>
    <col min="3075" max="3075" width="13.69921875" customWidth="1"/>
    <col min="3076" max="3076" width="11.69921875" customWidth="1"/>
    <col min="3077" max="3077" width="13.8984375" customWidth="1"/>
    <col min="3078" max="3078" width="10.296875" customWidth="1"/>
    <col min="3328" max="3328" width="3.8984375" bestFit="1" customWidth="1"/>
    <col min="3329" max="3329" width="28.59765625" customWidth="1"/>
    <col min="3330" max="3330" width="43.59765625" bestFit="1" customWidth="1"/>
    <col min="3331" max="3331" width="13.69921875" customWidth="1"/>
    <col min="3332" max="3332" width="11.69921875" customWidth="1"/>
    <col min="3333" max="3333" width="13.8984375" customWidth="1"/>
    <col min="3334" max="3334" width="10.296875" customWidth="1"/>
    <col min="3584" max="3584" width="3.8984375" bestFit="1" customWidth="1"/>
    <col min="3585" max="3585" width="28.59765625" customWidth="1"/>
    <col min="3586" max="3586" width="43.59765625" bestFit="1" customWidth="1"/>
    <col min="3587" max="3587" width="13.69921875" customWidth="1"/>
    <col min="3588" max="3588" width="11.69921875" customWidth="1"/>
    <col min="3589" max="3589" width="13.8984375" customWidth="1"/>
    <col min="3590" max="3590" width="10.296875" customWidth="1"/>
    <col min="3840" max="3840" width="3.8984375" bestFit="1" customWidth="1"/>
    <col min="3841" max="3841" width="28.59765625" customWidth="1"/>
    <col min="3842" max="3842" width="43.59765625" bestFit="1" customWidth="1"/>
    <col min="3843" max="3843" width="13.69921875" customWidth="1"/>
    <col min="3844" max="3844" width="11.69921875" customWidth="1"/>
    <col min="3845" max="3845" width="13.8984375" customWidth="1"/>
    <col min="3846" max="3846" width="10.296875" customWidth="1"/>
    <col min="4096" max="4096" width="3.8984375" bestFit="1" customWidth="1"/>
    <col min="4097" max="4097" width="28.59765625" customWidth="1"/>
    <col min="4098" max="4098" width="43.59765625" bestFit="1" customWidth="1"/>
    <col min="4099" max="4099" width="13.69921875" customWidth="1"/>
    <col min="4100" max="4100" width="11.69921875" customWidth="1"/>
    <col min="4101" max="4101" width="13.8984375" customWidth="1"/>
    <col min="4102" max="4102" width="10.296875" customWidth="1"/>
    <col min="4352" max="4352" width="3.8984375" bestFit="1" customWidth="1"/>
    <col min="4353" max="4353" width="28.59765625" customWidth="1"/>
    <col min="4354" max="4354" width="43.59765625" bestFit="1" customWidth="1"/>
    <col min="4355" max="4355" width="13.69921875" customWidth="1"/>
    <col min="4356" max="4356" width="11.69921875" customWidth="1"/>
    <col min="4357" max="4357" width="13.8984375" customWidth="1"/>
    <col min="4358" max="4358" width="10.296875" customWidth="1"/>
    <col min="4608" max="4608" width="3.8984375" bestFit="1" customWidth="1"/>
    <col min="4609" max="4609" width="28.59765625" customWidth="1"/>
    <col min="4610" max="4610" width="43.59765625" bestFit="1" customWidth="1"/>
    <col min="4611" max="4611" width="13.69921875" customWidth="1"/>
    <col min="4612" max="4612" width="11.69921875" customWidth="1"/>
    <col min="4613" max="4613" width="13.8984375" customWidth="1"/>
    <col min="4614" max="4614" width="10.296875" customWidth="1"/>
    <col min="4864" max="4864" width="3.8984375" bestFit="1" customWidth="1"/>
    <col min="4865" max="4865" width="28.59765625" customWidth="1"/>
    <col min="4866" max="4866" width="43.59765625" bestFit="1" customWidth="1"/>
    <col min="4867" max="4867" width="13.69921875" customWidth="1"/>
    <col min="4868" max="4868" width="11.69921875" customWidth="1"/>
    <col min="4869" max="4869" width="13.8984375" customWidth="1"/>
    <col min="4870" max="4870" width="10.296875" customWidth="1"/>
    <col min="5120" max="5120" width="3.8984375" bestFit="1" customWidth="1"/>
    <col min="5121" max="5121" width="28.59765625" customWidth="1"/>
    <col min="5122" max="5122" width="43.59765625" bestFit="1" customWidth="1"/>
    <col min="5123" max="5123" width="13.69921875" customWidth="1"/>
    <col min="5124" max="5124" width="11.69921875" customWidth="1"/>
    <col min="5125" max="5125" width="13.8984375" customWidth="1"/>
    <col min="5126" max="5126" width="10.296875" customWidth="1"/>
    <col min="5376" max="5376" width="3.8984375" bestFit="1" customWidth="1"/>
    <col min="5377" max="5377" width="28.59765625" customWidth="1"/>
    <col min="5378" max="5378" width="43.59765625" bestFit="1" customWidth="1"/>
    <col min="5379" max="5379" width="13.69921875" customWidth="1"/>
    <col min="5380" max="5380" width="11.69921875" customWidth="1"/>
    <col min="5381" max="5381" width="13.8984375" customWidth="1"/>
    <col min="5382" max="5382" width="10.296875" customWidth="1"/>
    <col min="5632" max="5632" width="3.8984375" bestFit="1" customWidth="1"/>
    <col min="5633" max="5633" width="28.59765625" customWidth="1"/>
    <col min="5634" max="5634" width="43.59765625" bestFit="1" customWidth="1"/>
    <col min="5635" max="5635" width="13.69921875" customWidth="1"/>
    <col min="5636" max="5636" width="11.69921875" customWidth="1"/>
    <col min="5637" max="5637" width="13.8984375" customWidth="1"/>
    <col min="5638" max="5638" width="10.296875" customWidth="1"/>
    <col min="5888" max="5888" width="3.8984375" bestFit="1" customWidth="1"/>
    <col min="5889" max="5889" width="28.59765625" customWidth="1"/>
    <col min="5890" max="5890" width="43.59765625" bestFit="1" customWidth="1"/>
    <col min="5891" max="5891" width="13.69921875" customWidth="1"/>
    <col min="5892" max="5892" width="11.69921875" customWidth="1"/>
    <col min="5893" max="5893" width="13.8984375" customWidth="1"/>
    <col min="5894" max="5894" width="10.296875" customWidth="1"/>
    <col min="6144" max="6144" width="3.8984375" bestFit="1" customWidth="1"/>
    <col min="6145" max="6145" width="28.59765625" customWidth="1"/>
    <col min="6146" max="6146" width="43.59765625" bestFit="1" customWidth="1"/>
    <col min="6147" max="6147" width="13.69921875" customWidth="1"/>
    <col min="6148" max="6148" width="11.69921875" customWidth="1"/>
    <col min="6149" max="6149" width="13.8984375" customWidth="1"/>
    <col min="6150" max="6150" width="10.296875" customWidth="1"/>
    <col min="6400" max="6400" width="3.8984375" bestFit="1" customWidth="1"/>
    <col min="6401" max="6401" width="28.59765625" customWidth="1"/>
    <col min="6402" max="6402" width="43.59765625" bestFit="1" customWidth="1"/>
    <col min="6403" max="6403" width="13.69921875" customWidth="1"/>
    <col min="6404" max="6404" width="11.69921875" customWidth="1"/>
    <col min="6405" max="6405" width="13.8984375" customWidth="1"/>
    <col min="6406" max="6406" width="10.296875" customWidth="1"/>
    <col min="6656" max="6656" width="3.8984375" bestFit="1" customWidth="1"/>
    <col min="6657" max="6657" width="28.59765625" customWidth="1"/>
    <col min="6658" max="6658" width="43.59765625" bestFit="1" customWidth="1"/>
    <col min="6659" max="6659" width="13.69921875" customWidth="1"/>
    <col min="6660" max="6660" width="11.69921875" customWidth="1"/>
    <col min="6661" max="6661" width="13.8984375" customWidth="1"/>
    <col min="6662" max="6662" width="10.296875" customWidth="1"/>
    <col min="6912" max="6912" width="3.8984375" bestFit="1" customWidth="1"/>
    <col min="6913" max="6913" width="28.59765625" customWidth="1"/>
    <col min="6914" max="6914" width="43.59765625" bestFit="1" customWidth="1"/>
    <col min="6915" max="6915" width="13.69921875" customWidth="1"/>
    <col min="6916" max="6916" width="11.69921875" customWidth="1"/>
    <col min="6917" max="6917" width="13.8984375" customWidth="1"/>
    <col min="6918" max="6918" width="10.296875" customWidth="1"/>
    <col min="7168" max="7168" width="3.8984375" bestFit="1" customWidth="1"/>
    <col min="7169" max="7169" width="28.59765625" customWidth="1"/>
    <col min="7170" max="7170" width="43.59765625" bestFit="1" customWidth="1"/>
    <col min="7171" max="7171" width="13.69921875" customWidth="1"/>
    <col min="7172" max="7172" width="11.69921875" customWidth="1"/>
    <col min="7173" max="7173" width="13.8984375" customWidth="1"/>
    <col min="7174" max="7174" width="10.296875" customWidth="1"/>
    <col min="7424" max="7424" width="3.8984375" bestFit="1" customWidth="1"/>
    <col min="7425" max="7425" width="28.59765625" customWidth="1"/>
    <col min="7426" max="7426" width="43.59765625" bestFit="1" customWidth="1"/>
    <col min="7427" max="7427" width="13.69921875" customWidth="1"/>
    <col min="7428" max="7428" width="11.69921875" customWidth="1"/>
    <col min="7429" max="7429" width="13.8984375" customWidth="1"/>
    <col min="7430" max="7430" width="10.296875" customWidth="1"/>
    <col min="7680" max="7680" width="3.8984375" bestFit="1" customWidth="1"/>
    <col min="7681" max="7681" width="28.59765625" customWidth="1"/>
    <col min="7682" max="7682" width="43.59765625" bestFit="1" customWidth="1"/>
    <col min="7683" max="7683" width="13.69921875" customWidth="1"/>
    <col min="7684" max="7684" width="11.69921875" customWidth="1"/>
    <col min="7685" max="7685" width="13.8984375" customWidth="1"/>
    <col min="7686" max="7686" width="10.296875" customWidth="1"/>
    <col min="7936" max="7936" width="3.8984375" bestFit="1" customWidth="1"/>
    <col min="7937" max="7937" width="28.59765625" customWidth="1"/>
    <col min="7938" max="7938" width="43.59765625" bestFit="1" customWidth="1"/>
    <col min="7939" max="7939" width="13.69921875" customWidth="1"/>
    <col min="7940" max="7940" width="11.69921875" customWidth="1"/>
    <col min="7941" max="7941" width="13.8984375" customWidth="1"/>
    <col min="7942" max="7942" width="10.296875" customWidth="1"/>
    <col min="8192" max="8192" width="3.8984375" bestFit="1" customWidth="1"/>
    <col min="8193" max="8193" width="28.59765625" customWidth="1"/>
    <col min="8194" max="8194" width="43.59765625" bestFit="1" customWidth="1"/>
    <col min="8195" max="8195" width="13.69921875" customWidth="1"/>
    <col min="8196" max="8196" width="11.69921875" customWidth="1"/>
    <col min="8197" max="8197" width="13.8984375" customWidth="1"/>
    <col min="8198" max="8198" width="10.296875" customWidth="1"/>
    <col min="8448" max="8448" width="3.8984375" bestFit="1" customWidth="1"/>
    <col min="8449" max="8449" width="28.59765625" customWidth="1"/>
    <col min="8450" max="8450" width="43.59765625" bestFit="1" customWidth="1"/>
    <col min="8451" max="8451" width="13.69921875" customWidth="1"/>
    <col min="8452" max="8452" width="11.69921875" customWidth="1"/>
    <col min="8453" max="8453" width="13.8984375" customWidth="1"/>
    <col min="8454" max="8454" width="10.296875" customWidth="1"/>
    <col min="8704" max="8704" width="3.8984375" bestFit="1" customWidth="1"/>
    <col min="8705" max="8705" width="28.59765625" customWidth="1"/>
    <col min="8706" max="8706" width="43.59765625" bestFit="1" customWidth="1"/>
    <col min="8707" max="8707" width="13.69921875" customWidth="1"/>
    <col min="8708" max="8708" width="11.69921875" customWidth="1"/>
    <col min="8709" max="8709" width="13.8984375" customWidth="1"/>
    <col min="8710" max="8710" width="10.296875" customWidth="1"/>
    <col min="8960" max="8960" width="3.8984375" bestFit="1" customWidth="1"/>
    <col min="8961" max="8961" width="28.59765625" customWidth="1"/>
    <col min="8962" max="8962" width="43.59765625" bestFit="1" customWidth="1"/>
    <col min="8963" max="8963" width="13.69921875" customWidth="1"/>
    <col min="8964" max="8964" width="11.69921875" customWidth="1"/>
    <col min="8965" max="8965" width="13.8984375" customWidth="1"/>
    <col min="8966" max="8966" width="10.296875" customWidth="1"/>
    <col min="9216" max="9216" width="3.8984375" bestFit="1" customWidth="1"/>
    <col min="9217" max="9217" width="28.59765625" customWidth="1"/>
    <col min="9218" max="9218" width="43.59765625" bestFit="1" customWidth="1"/>
    <col min="9219" max="9219" width="13.69921875" customWidth="1"/>
    <col min="9220" max="9220" width="11.69921875" customWidth="1"/>
    <col min="9221" max="9221" width="13.8984375" customWidth="1"/>
    <col min="9222" max="9222" width="10.296875" customWidth="1"/>
    <col min="9472" max="9472" width="3.8984375" bestFit="1" customWidth="1"/>
    <col min="9473" max="9473" width="28.59765625" customWidth="1"/>
    <col min="9474" max="9474" width="43.59765625" bestFit="1" customWidth="1"/>
    <col min="9475" max="9475" width="13.69921875" customWidth="1"/>
    <col min="9476" max="9476" width="11.69921875" customWidth="1"/>
    <col min="9477" max="9477" width="13.8984375" customWidth="1"/>
    <col min="9478" max="9478" width="10.296875" customWidth="1"/>
    <col min="9728" max="9728" width="3.8984375" bestFit="1" customWidth="1"/>
    <col min="9729" max="9729" width="28.59765625" customWidth="1"/>
    <col min="9730" max="9730" width="43.59765625" bestFit="1" customWidth="1"/>
    <col min="9731" max="9731" width="13.69921875" customWidth="1"/>
    <col min="9732" max="9732" width="11.69921875" customWidth="1"/>
    <col min="9733" max="9733" width="13.8984375" customWidth="1"/>
    <col min="9734" max="9734" width="10.296875" customWidth="1"/>
    <col min="9984" max="9984" width="3.8984375" bestFit="1" customWidth="1"/>
    <col min="9985" max="9985" width="28.59765625" customWidth="1"/>
    <col min="9986" max="9986" width="43.59765625" bestFit="1" customWidth="1"/>
    <col min="9987" max="9987" width="13.69921875" customWidth="1"/>
    <col min="9988" max="9988" width="11.69921875" customWidth="1"/>
    <col min="9989" max="9989" width="13.8984375" customWidth="1"/>
    <col min="9990" max="9990" width="10.296875" customWidth="1"/>
    <col min="10240" max="10240" width="3.8984375" bestFit="1" customWidth="1"/>
    <col min="10241" max="10241" width="28.59765625" customWidth="1"/>
    <col min="10242" max="10242" width="43.59765625" bestFit="1" customWidth="1"/>
    <col min="10243" max="10243" width="13.69921875" customWidth="1"/>
    <col min="10244" max="10244" width="11.69921875" customWidth="1"/>
    <col min="10245" max="10245" width="13.8984375" customWidth="1"/>
    <col min="10246" max="10246" width="10.296875" customWidth="1"/>
    <col min="10496" max="10496" width="3.8984375" bestFit="1" customWidth="1"/>
    <col min="10497" max="10497" width="28.59765625" customWidth="1"/>
    <col min="10498" max="10498" width="43.59765625" bestFit="1" customWidth="1"/>
    <col min="10499" max="10499" width="13.69921875" customWidth="1"/>
    <col min="10500" max="10500" width="11.69921875" customWidth="1"/>
    <col min="10501" max="10501" width="13.8984375" customWidth="1"/>
    <col min="10502" max="10502" width="10.296875" customWidth="1"/>
    <col min="10752" max="10752" width="3.8984375" bestFit="1" customWidth="1"/>
    <col min="10753" max="10753" width="28.59765625" customWidth="1"/>
    <col min="10754" max="10754" width="43.59765625" bestFit="1" customWidth="1"/>
    <col min="10755" max="10755" width="13.69921875" customWidth="1"/>
    <col min="10756" max="10756" width="11.69921875" customWidth="1"/>
    <col min="10757" max="10757" width="13.8984375" customWidth="1"/>
    <col min="10758" max="10758" width="10.296875" customWidth="1"/>
    <col min="11008" max="11008" width="3.8984375" bestFit="1" customWidth="1"/>
    <col min="11009" max="11009" width="28.59765625" customWidth="1"/>
    <col min="11010" max="11010" width="43.59765625" bestFit="1" customWidth="1"/>
    <col min="11011" max="11011" width="13.69921875" customWidth="1"/>
    <col min="11012" max="11012" width="11.69921875" customWidth="1"/>
    <col min="11013" max="11013" width="13.8984375" customWidth="1"/>
    <col min="11014" max="11014" width="10.296875" customWidth="1"/>
    <col min="11264" max="11264" width="3.8984375" bestFit="1" customWidth="1"/>
    <col min="11265" max="11265" width="28.59765625" customWidth="1"/>
    <col min="11266" max="11266" width="43.59765625" bestFit="1" customWidth="1"/>
    <col min="11267" max="11267" width="13.69921875" customWidth="1"/>
    <col min="11268" max="11268" width="11.69921875" customWidth="1"/>
    <col min="11269" max="11269" width="13.8984375" customWidth="1"/>
    <col min="11270" max="11270" width="10.296875" customWidth="1"/>
    <col min="11520" max="11520" width="3.8984375" bestFit="1" customWidth="1"/>
    <col min="11521" max="11521" width="28.59765625" customWidth="1"/>
    <col min="11522" max="11522" width="43.59765625" bestFit="1" customWidth="1"/>
    <col min="11523" max="11523" width="13.69921875" customWidth="1"/>
    <col min="11524" max="11524" width="11.69921875" customWidth="1"/>
    <col min="11525" max="11525" width="13.8984375" customWidth="1"/>
    <col min="11526" max="11526" width="10.296875" customWidth="1"/>
    <col min="11776" max="11776" width="3.8984375" bestFit="1" customWidth="1"/>
    <col min="11777" max="11777" width="28.59765625" customWidth="1"/>
    <col min="11778" max="11778" width="43.59765625" bestFit="1" customWidth="1"/>
    <col min="11779" max="11779" width="13.69921875" customWidth="1"/>
    <col min="11780" max="11780" width="11.69921875" customWidth="1"/>
    <col min="11781" max="11781" width="13.8984375" customWidth="1"/>
    <col min="11782" max="11782" width="10.296875" customWidth="1"/>
    <col min="12032" max="12032" width="3.8984375" bestFit="1" customWidth="1"/>
    <col min="12033" max="12033" width="28.59765625" customWidth="1"/>
    <col min="12034" max="12034" width="43.59765625" bestFit="1" customWidth="1"/>
    <col min="12035" max="12035" width="13.69921875" customWidth="1"/>
    <col min="12036" max="12036" width="11.69921875" customWidth="1"/>
    <col min="12037" max="12037" width="13.8984375" customWidth="1"/>
    <col min="12038" max="12038" width="10.296875" customWidth="1"/>
    <col min="12288" max="12288" width="3.8984375" bestFit="1" customWidth="1"/>
    <col min="12289" max="12289" width="28.59765625" customWidth="1"/>
    <col min="12290" max="12290" width="43.59765625" bestFit="1" customWidth="1"/>
    <col min="12291" max="12291" width="13.69921875" customWidth="1"/>
    <col min="12292" max="12292" width="11.69921875" customWidth="1"/>
    <col min="12293" max="12293" width="13.8984375" customWidth="1"/>
    <col min="12294" max="12294" width="10.296875" customWidth="1"/>
    <col min="12544" max="12544" width="3.8984375" bestFit="1" customWidth="1"/>
    <col min="12545" max="12545" width="28.59765625" customWidth="1"/>
    <col min="12546" max="12546" width="43.59765625" bestFit="1" customWidth="1"/>
    <col min="12547" max="12547" width="13.69921875" customWidth="1"/>
    <col min="12548" max="12548" width="11.69921875" customWidth="1"/>
    <col min="12549" max="12549" width="13.8984375" customWidth="1"/>
    <col min="12550" max="12550" width="10.296875" customWidth="1"/>
    <col min="12800" max="12800" width="3.8984375" bestFit="1" customWidth="1"/>
    <col min="12801" max="12801" width="28.59765625" customWidth="1"/>
    <col min="12802" max="12802" width="43.59765625" bestFit="1" customWidth="1"/>
    <col min="12803" max="12803" width="13.69921875" customWidth="1"/>
    <col min="12804" max="12804" width="11.69921875" customWidth="1"/>
    <col min="12805" max="12805" width="13.8984375" customWidth="1"/>
    <col min="12806" max="12806" width="10.296875" customWidth="1"/>
    <col min="13056" max="13056" width="3.8984375" bestFit="1" customWidth="1"/>
    <col min="13057" max="13057" width="28.59765625" customWidth="1"/>
    <col min="13058" max="13058" width="43.59765625" bestFit="1" customWidth="1"/>
    <col min="13059" max="13059" width="13.69921875" customWidth="1"/>
    <col min="13060" max="13060" width="11.69921875" customWidth="1"/>
    <col min="13061" max="13061" width="13.8984375" customWidth="1"/>
    <col min="13062" max="13062" width="10.296875" customWidth="1"/>
    <col min="13312" max="13312" width="3.8984375" bestFit="1" customWidth="1"/>
    <col min="13313" max="13313" width="28.59765625" customWidth="1"/>
    <col min="13314" max="13314" width="43.59765625" bestFit="1" customWidth="1"/>
    <col min="13315" max="13315" width="13.69921875" customWidth="1"/>
    <col min="13316" max="13316" width="11.69921875" customWidth="1"/>
    <col min="13317" max="13317" width="13.8984375" customWidth="1"/>
    <col min="13318" max="13318" width="10.296875" customWidth="1"/>
    <col min="13568" max="13568" width="3.8984375" bestFit="1" customWidth="1"/>
    <col min="13569" max="13569" width="28.59765625" customWidth="1"/>
    <col min="13570" max="13570" width="43.59765625" bestFit="1" customWidth="1"/>
    <col min="13571" max="13571" width="13.69921875" customWidth="1"/>
    <col min="13572" max="13572" width="11.69921875" customWidth="1"/>
    <col min="13573" max="13573" width="13.8984375" customWidth="1"/>
    <col min="13574" max="13574" width="10.296875" customWidth="1"/>
    <col min="13824" max="13824" width="3.8984375" bestFit="1" customWidth="1"/>
    <col min="13825" max="13825" width="28.59765625" customWidth="1"/>
    <col min="13826" max="13826" width="43.59765625" bestFit="1" customWidth="1"/>
    <col min="13827" max="13827" width="13.69921875" customWidth="1"/>
    <col min="13828" max="13828" width="11.69921875" customWidth="1"/>
    <col min="13829" max="13829" width="13.8984375" customWidth="1"/>
    <col min="13830" max="13830" width="10.296875" customWidth="1"/>
    <col min="14080" max="14080" width="3.8984375" bestFit="1" customWidth="1"/>
    <col min="14081" max="14081" width="28.59765625" customWidth="1"/>
    <col min="14082" max="14082" width="43.59765625" bestFit="1" customWidth="1"/>
    <col min="14083" max="14083" width="13.69921875" customWidth="1"/>
    <col min="14084" max="14084" width="11.69921875" customWidth="1"/>
    <col min="14085" max="14085" width="13.8984375" customWidth="1"/>
    <col min="14086" max="14086" width="10.296875" customWidth="1"/>
    <col min="14336" max="14336" width="3.8984375" bestFit="1" customWidth="1"/>
    <col min="14337" max="14337" width="28.59765625" customWidth="1"/>
    <col min="14338" max="14338" width="43.59765625" bestFit="1" customWidth="1"/>
    <col min="14339" max="14339" width="13.69921875" customWidth="1"/>
    <col min="14340" max="14340" width="11.69921875" customWidth="1"/>
    <col min="14341" max="14341" width="13.8984375" customWidth="1"/>
    <col min="14342" max="14342" width="10.296875" customWidth="1"/>
    <col min="14592" max="14592" width="3.8984375" bestFit="1" customWidth="1"/>
    <col min="14593" max="14593" width="28.59765625" customWidth="1"/>
    <col min="14594" max="14594" width="43.59765625" bestFit="1" customWidth="1"/>
    <col min="14595" max="14595" width="13.69921875" customWidth="1"/>
    <col min="14596" max="14596" width="11.69921875" customWidth="1"/>
    <col min="14597" max="14597" width="13.8984375" customWidth="1"/>
    <col min="14598" max="14598" width="10.296875" customWidth="1"/>
    <col min="14848" max="14848" width="3.8984375" bestFit="1" customWidth="1"/>
    <col min="14849" max="14849" width="28.59765625" customWidth="1"/>
    <col min="14850" max="14850" width="43.59765625" bestFit="1" customWidth="1"/>
    <col min="14851" max="14851" width="13.69921875" customWidth="1"/>
    <col min="14852" max="14852" width="11.69921875" customWidth="1"/>
    <col min="14853" max="14853" width="13.8984375" customWidth="1"/>
    <col min="14854" max="14854" width="10.296875" customWidth="1"/>
    <col min="15104" max="15104" width="3.8984375" bestFit="1" customWidth="1"/>
    <col min="15105" max="15105" width="28.59765625" customWidth="1"/>
    <col min="15106" max="15106" width="43.59765625" bestFit="1" customWidth="1"/>
    <col min="15107" max="15107" width="13.69921875" customWidth="1"/>
    <col min="15108" max="15108" width="11.69921875" customWidth="1"/>
    <col min="15109" max="15109" width="13.8984375" customWidth="1"/>
    <col min="15110" max="15110" width="10.296875" customWidth="1"/>
    <col min="15360" max="15360" width="3.8984375" bestFit="1" customWidth="1"/>
    <col min="15361" max="15361" width="28.59765625" customWidth="1"/>
    <col min="15362" max="15362" width="43.59765625" bestFit="1" customWidth="1"/>
    <col min="15363" max="15363" width="13.69921875" customWidth="1"/>
    <col min="15364" max="15364" width="11.69921875" customWidth="1"/>
    <col min="15365" max="15365" width="13.8984375" customWidth="1"/>
    <col min="15366" max="15366" width="10.296875" customWidth="1"/>
    <col min="15616" max="15616" width="3.8984375" bestFit="1" customWidth="1"/>
    <col min="15617" max="15617" width="28.59765625" customWidth="1"/>
    <col min="15618" max="15618" width="43.59765625" bestFit="1" customWidth="1"/>
    <col min="15619" max="15619" width="13.69921875" customWidth="1"/>
    <col min="15620" max="15620" width="11.69921875" customWidth="1"/>
    <col min="15621" max="15621" width="13.8984375" customWidth="1"/>
    <col min="15622" max="15622" width="10.296875" customWidth="1"/>
    <col min="15872" max="15872" width="3.8984375" bestFit="1" customWidth="1"/>
    <col min="15873" max="15873" width="28.59765625" customWidth="1"/>
    <col min="15874" max="15874" width="43.59765625" bestFit="1" customWidth="1"/>
    <col min="15875" max="15875" width="13.69921875" customWidth="1"/>
    <col min="15876" max="15876" width="11.69921875" customWidth="1"/>
    <col min="15877" max="15877" width="13.8984375" customWidth="1"/>
    <col min="15878" max="15878" width="10.296875" customWidth="1"/>
    <col min="16128" max="16128" width="3.8984375" bestFit="1" customWidth="1"/>
    <col min="16129" max="16129" width="28.59765625" customWidth="1"/>
    <col min="16130" max="16130" width="43.59765625" bestFit="1" customWidth="1"/>
    <col min="16131" max="16131" width="13.69921875" customWidth="1"/>
    <col min="16132" max="16132" width="11.69921875" customWidth="1"/>
    <col min="16133" max="16133" width="13.8984375" customWidth="1"/>
    <col min="16134" max="16134" width="10.296875" customWidth="1"/>
  </cols>
  <sheetData>
    <row r="1" spans="1:8" x14ac:dyDescent="0.3">
      <c r="A1" s="173" t="s">
        <v>0</v>
      </c>
      <c r="B1" s="173"/>
      <c r="C1" s="173"/>
      <c r="D1" s="173"/>
      <c r="E1" s="173"/>
      <c r="F1" s="173"/>
      <c r="G1" s="1"/>
      <c r="H1" s="2"/>
    </row>
    <row r="2" spans="1:8" x14ac:dyDescent="0.3">
      <c r="A2" s="2"/>
      <c r="B2" s="3">
        <v>43040</v>
      </c>
      <c r="C2" s="4"/>
      <c r="D2" s="4"/>
      <c r="E2" s="4"/>
      <c r="F2" s="5"/>
      <c r="G2" s="1"/>
      <c r="H2" s="2"/>
    </row>
    <row r="3" spans="1:8" x14ac:dyDescent="0.3">
      <c r="A3" s="2"/>
      <c r="B3" s="3"/>
      <c r="C3" s="4"/>
      <c r="D3" s="4"/>
      <c r="E3" s="4"/>
      <c r="F3" s="5"/>
      <c r="G3" s="1"/>
      <c r="H3" s="2"/>
    </row>
    <row r="4" spans="1:8" ht="20.45" customHeight="1" x14ac:dyDescent="0.3">
      <c r="A4" s="6" t="s">
        <v>1</v>
      </c>
      <c r="B4" s="2"/>
      <c r="C4" s="7" t="s">
        <v>2</v>
      </c>
      <c r="D4" s="7" t="s">
        <v>3</v>
      </c>
      <c r="E4" s="7" t="s">
        <v>4</v>
      </c>
      <c r="F4" s="55" t="s">
        <v>5</v>
      </c>
      <c r="G4" s="1"/>
      <c r="H4" s="2"/>
    </row>
    <row r="5" spans="1:8" x14ac:dyDescent="0.3">
      <c r="A5" s="9" t="s">
        <v>6</v>
      </c>
      <c r="B5" s="2" t="s">
        <v>458</v>
      </c>
      <c r="C5" s="10">
        <v>583</v>
      </c>
      <c r="D5" s="10"/>
      <c r="E5" s="10">
        <v>583</v>
      </c>
      <c r="F5" s="5" t="s">
        <v>8</v>
      </c>
      <c r="G5" s="1"/>
      <c r="H5" s="2"/>
    </row>
    <row r="6" spans="1:8" x14ac:dyDescent="0.3">
      <c r="A6" s="9" t="s">
        <v>318</v>
      </c>
      <c r="B6" s="2" t="s">
        <v>459</v>
      </c>
      <c r="C6" s="10">
        <v>148.16</v>
      </c>
      <c r="D6" s="10">
        <v>29.63</v>
      </c>
      <c r="E6" s="10">
        <v>177.79</v>
      </c>
      <c r="F6" s="5">
        <v>203230</v>
      </c>
      <c r="G6" s="1"/>
      <c r="H6" s="2"/>
    </row>
    <row r="7" spans="1:8" x14ac:dyDescent="0.3">
      <c r="A7" s="9" t="s">
        <v>13</v>
      </c>
      <c r="B7" s="2" t="s">
        <v>460</v>
      </c>
      <c r="C7" s="12">
        <v>26.21</v>
      </c>
      <c r="D7" s="12">
        <v>5.24</v>
      </c>
      <c r="E7" s="12">
        <v>31.45</v>
      </c>
      <c r="F7" s="5" t="s">
        <v>8</v>
      </c>
      <c r="G7" s="11"/>
      <c r="H7" s="2"/>
    </row>
    <row r="8" spans="1:8" x14ac:dyDescent="0.3">
      <c r="A8" s="9" t="s">
        <v>13</v>
      </c>
      <c r="B8" s="2" t="s">
        <v>460</v>
      </c>
      <c r="C8" s="12">
        <v>38.83</v>
      </c>
      <c r="D8" s="12">
        <v>7.77</v>
      </c>
      <c r="E8" s="12">
        <v>46.6</v>
      </c>
      <c r="F8" s="5" t="s">
        <v>8</v>
      </c>
      <c r="G8" s="11"/>
      <c r="H8" s="2"/>
    </row>
    <row r="9" spans="1:8" x14ac:dyDescent="0.3">
      <c r="A9" s="9" t="s">
        <v>322</v>
      </c>
      <c r="B9" s="2" t="s">
        <v>461</v>
      </c>
      <c r="C9" s="12">
        <v>15</v>
      </c>
      <c r="D9" s="12">
        <v>3</v>
      </c>
      <c r="E9" s="12">
        <v>18</v>
      </c>
      <c r="F9" s="5" t="s">
        <v>8</v>
      </c>
      <c r="G9" s="11"/>
      <c r="H9" s="2"/>
    </row>
    <row r="10" spans="1:8" x14ac:dyDescent="0.3">
      <c r="A10" s="9" t="s">
        <v>406</v>
      </c>
      <c r="B10" s="2" t="s">
        <v>462</v>
      </c>
      <c r="C10" s="12">
        <v>153.34</v>
      </c>
      <c r="D10" s="12"/>
      <c r="E10" s="12">
        <v>153.34</v>
      </c>
      <c r="F10" s="5">
        <v>203237</v>
      </c>
      <c r="G10" s="11"/>
      <c r="H10" s="2"/>
    </row>
    <row r="11" spans="1:8" x14ac:dyDescent="0.3">
      <c r="A11" s="2"/>
      <c r="B11" s="2"/>
      <c r="C11" s="13">
        <f>SUM(C5:C10)</f>
        <v>964.54000000000008</v>
      </c>
      <c r="D11" s="13">
        <f>SUM(D5:D10)</f>
        <v>45.64</v>
      </c>
      <c r="E11" s="13">
        <f>SUM(E5:E10)</f>
        <v>1010.1800000000001</v>
      </c>
      <c r="F11" s="5"/>
      <c r="G11" s="1"/>
      <c r="H11" s="2" t="s">
        <v>21</v>
      </c>
    </row>
    <row r="12" spans="1:8" x14ac:dyDescent="0.3">
      <c r="A12" s="6" t="s">
        <v>22</v>
      </c>
      <c r="B12" s="2"/>
      <c r="C12" s="14"/>
      <c r="D12" s="14"/>
      <c r="E12" s="14"/>
      <c r="F12" s="5"/>
      <c r="G12" s="1"/>
      <c r="H12" s="2"/>
    </row>
    <row r="13" spans="1:8" x14ac:dyDescent="0.3">
      <c r="A13" s="9" t="s">
        <v>318</v>
      </c>
      <c r="B13" s="2" t="s">
        <v>463</v>
      </c>
      <c r="C13" s="15">
        <v>20.29</v>
      </c>
      <c r="D13" s="15">
        <v>4.0599999999999996</v>
      </c>
      <c r="E13" s="15">
        <v>24.35</v>
      </c>
      <c r="F13" s="17">
        <v>203230</v>
      </c>
      <c r="G13" s="1"/>
      <c r="H13" s="2"/>
    </row>
    <row r="14" spans="1:8" s="2" customFormat="1" ht="12.7" x14ac:dyDescent="0.25">
      <c r="A14" s="9" t="s">
        <v>29</v>
      </c>
      <c r="B14" s="2" t="s">
        <v>30</v>
      </c>
      <c r="C14" s="15">
        <v>9.42</v>
      </c>
      <c r="D14" s="15"/>
      <c r="E14" s="15">
        <v>9.42</v>
      </c>
      <c r="F14" s="5" t="s">
        <v>8</v>
      </c>
      <c r="G14" s="1"/>
    </row>
    <row r="15" spans="1:8" s="2" customFormat="1" ht="12.7" x14ac:dyDescent="0.25">
      <c r="A15" s="9" t="s">
        <v>464</v>
      </c>
      <c r="B15" s="2" t="s">
        <v>465</v>
      </c>
      <c r="C15" s="15">
        <v>228.8</v>
      </c>
      <c r="D15" s="15">
        <v>45.76</v>
      </c>
      <c r="E15" s="15">
        <v>274.56</v>
      </c>
      <c r="F15" s="5" t="s">
        <v>8</v>
      </c>
      <c r="G15" s="1"/>
    </row>
    <row r="16" spans="1:8" x14ac:dyDescent="0.3">
      <c r="A16" s="9" t="s">
        <v>330</v>
      </c>
      <c r="B16" s="2" t="s">
        <v>34</v>
      </c>
      <c r="C16" s="16">
        <f>15.28+66.63</f>
        <v>81.91</v>
      </c>
      <c r="D16" s="16">
        <f>3.05+13.33</f>
        <v>16.38</v>
      </c>
      <c r="E16" s="56">
        <v>98.29</v>
      </c>
      <c r="F16" s="17" t="s">
        <v>8</v>
      </c>
      <c r="G16" s="1"/>
      <c r="H16" s="2"/>
    </row>
    <row r="17" spans="1:8" x14ac:dyDescent="0.3">
      <c r="A17" s="9" t="s">
        <v>322</v>
      </c>
      <c r="B17" s="2" t="s">
        <v>466</v>
      </c>
      <c r="C17" s="15">
        <v>85.57</v>
      </c>
      <c r="D17" s="15">
        <v>17.11</v>
      </c>
      <c r="E17" s="15">
        <v>102.68</v>
      </c>
      <c r="F17" s="17" t="s">
        <v>8</v>
      </c>
      <c r="G17" s="1"/>
      <c r="H17" s="2"/>
    </row>
    <row r="18" spans="1:8" s="54" customFormat="1" ht="12.7" x14ac:dyDescent="0.25">
      <c r="A18" s="9" t="s">
        <v>397</v>
      </c>
      <c r="B18" s="2" t="s">
        <v>398</v>
      </c>
      <c r="C18" s="15">
        <v>179</v>
      </c>
      <c r="D18" s="15"/>
      <c r="E18" s="15">
        <v>179</v>
      </c>
      <c r="F18" s="5" t="s">
        <v>226</v>
      </c>
      <c r="G18" s="11"/>
    </row>
    <row r="19" spans="1:8" x14ac:dyDescent="0.3">
      <c r="A19" s="9" t="s">
        <v>467</v>
      </c>
      <c r="B19" s="2" t="s">
        <v>468</v>
      </c>
      <c r="C19" s="15">
        <v>3577.49</v>
      </c>
      <c r="D19" s="15"/>
      <c r="E19" s="15">
        <v>3577.49</v>
      </c>
      <c r="F19" s="5">
        <v>203231</v>
      </c>
      <c r="G19" s="1"/>
      <c r="H19" s="2"/>
    </row>
    <row r="20" spans="1:8" s="54" customFormat="1" ht="12.7" x14ac:dyDescent="0.25">
      <c r="A20" s="9" t="s">
        <v>469</v>
      </c>
      <c r="B20" s="2" t="s">
        <v>470</v>
      </c>
      <c r="C20" s="15">
        <v>21.98</v>
      </c>
      <c r="D20" s="15">
        <v>4.4000000000000004</v>
      </c>
      <c r="E20" s="15">
        <v>26.38</v>
      </c>
      <c r="F20" s="5" t="s">
        <v>471</v>
      </c>
      <c r="G20" s="11"/>
    </row>
    <row r="21" spans="1:8" s="2" customFormat="1" ht="12.7" x14ac:dyDescent="0.25">
      <c r="A21" s="9" t="s">
        <v>472</v>
      </c>
      <c r="B21" s="2" t="s">
        <v>473</v>
      </c>
      <c r="C21" s="15">
        <v>80</v>
      </c>
      <c r="D21" s="15">
        <v>0</v>
      </c>
      <c r="E21" s="15">
        <v>80</v>
      </c>
      <c r="F21" s="5">
        <v>203232</v>
      </c>
      <c r="G21" s="1"/>
    </row>
    <row r="22" spans="1:8" x14ac:dyDescent="0.3">
      <c r="A22" s="9" t="s">
        <v>397</v>
      </c>
      <c r="B22" s="2" t="s">
        <v>398</v>
      </c>
      <c r="C22" s="12">
        <v>215</v>
      </c>
      <c r="D22" s="12"/>
      <c r="E22" s="12">
        <v>215</v>
      </c>
      <c r="F22" s="5" t="s">
        <v>118</v>
      </c>
      <c r="G22" s="11"/>
      <c r="H22" s="2"/>
    </row>
    <row r="23" spans="1:8" x14ac:dyDescent="0.3">
      <c r="A23" s="9" t="s">
        <v>324</v>
      </c>
      <c r="B23" s="2" t="s">
        <v>342</v>
      </c>
      <c r="C23" s="12">
        <v>77.17</v>
      </c>
      <c r="D23" s="12"/>
      <c r="E23" s="12">
        <v>77.17</v>
      </c>
      <c r="F23" s="5">
        <v>203244</v>
      </c>
      <c r="G23" s="11"/>
      <c r="H23" s="2"/>
    </row>
    <row r="24" spans="1:8" x14ac:dyDescent="0.3">
      <c r="A24" s="9" t="s">
        <v>320</v>
      </c>
      <c r="B24" s="2" t="s">
        <v>321</v>
      </c>
      <c r="C24" s="12">
        <v>45.76</v>
      </c>
      <c r="D24" s="12">
        <v>9.16</v>
      </c>
      <c r="E24" s="12">
        <v>54.92</v>
      </c>
      <c r="F24" s="5">
        <v>203243</v>
      </c>
      <c r="G24" s="11"/>
      <c r="H24" s="2"/>
    </row>
    <row r="25" spans="1:8" x14ac:dyDescent="0.3">
      <c r="A25" s="2"/>
      <c r="B25" s="2"/>
      <c r="C25" s="13">
        <f>SUM(C13:C24)</f>
        <v>4622.3899999999994</v>
      </c>
      <c r="D25" s="13">
        <f>SUM(D13:D24)</f>
        <v>96.87</v>
      </c>
      <c r="E25" s="13">
        <f>SUM(E13:E24)</f>
        <v>4719.26</v>
      </c>
      <c r="F25" s="5"/>
      <c r="G25" s="1"/>
      <c r="H25" s="2"/>
    </row>
    <row r="26" spans="1:8" x14ac:dyDescent="0.3">
      <c r="A26" s="6" t="s">
        <v>44</v>
      </c>
      <c r="B26" s="2"/>
      <c r="C26" s="14"/>
      <c r="D26" s="14"/>
      <c r="E26" s="14"/>
      <c r="F26" s="5"/>
      <c r="G26" s="1"/>
      <c r="H26" s="2"/>
    </row>
    <row r="27" spans="1:8" x14ac:dyDescent="0.3">
      <c r="A27" s="9" t="s">
        <v>6</v>
      </c>
      <c r="B27" s="2" t="s">
        <v>390</v>
      </c>
      <c r="C27" s="14">
        <v>443</v>
      </c>
      <c r="D27" s="14"/>
      <c r="E27" s="14">
        <v>443</v>
      </c>
      <c r="F27" s="5" t="s">
        <v>8</v>
      </c>
      <c r="G27" s="1"/>
      <c r="H27" s="2"/>
    </row>
    <row r="28" spans="1:8" x14ac:dyDescent="0.3">
      <c r="A28" s="9" t="s">
        <v>318</v>
      </c>
      <c r="B28" s="2" t="s">
        <v>328</v>
      </c>
      <c r="C28" s="14">
        <v>77.040000000000006</v>
      </c>
      <c r="D28" s="14">
        <v>15.41</v>
      </c>
      <c r="E28" s="14">
        <v>92.45</v>
      </c>
      <c r="F28" s="5">
        <v>203230</v>
      </c>
      <c r="G28" s="1"/>
      <c r="H28" s="2"/>
    </row>
    <row r="29" spans="1:8" x14ac:dyDescent="0.3">
      <c r="A29" s="9" t="s">
        <v>288</v>
      </c>
      <c r="B29" s="2" t="s">
        <v>474</v>
      </c>
      <c r="C29" s="14">
        <v>296.95</v>
      </c>
      <c r="D29" s="14">
        <v>59.39</v>
      </c>
      <c r="E29" s="14">
        <v>356.34</v>
      </c>
      <c r="F29" s="5">
        <v>203238</v>
      </c>
      <c r="G29" s="1"/>
      <c r="H29" s="2"/>
    </row>
    <row r="30" spans="1:8" x14ac:dyDescent="0.3">
      <c r="A30" s="9" t="s">
        <v>324</v>
      </c>
      <c r="B30" s="2" t="s">
        <v>342</v>
      </c>
      <c r="C30" s="14">
        <v>28.45</v>
      </c>
      <c r="D30" s="14"/>
      <c r="E30" s="14">
        <v>28.45</v>
      </c>
      <c r="F30" s="5">
        <v>203239</v>
      </c>
      <c r="G30" s="1"/>
      <c r="H30" s="2"/>
    </row>
    <row r="31" spans="1:8" x14ac:dyDescent="0.3">
      <c r="A31" s="9" t="s">
        <v>13</v>
      </c>
      <c r="B31" s="2" t="s">
        <v>460</v>
      </c>
      <c r="C31" s="26">
        <v>76.61</v>
      </c>
      <c r="D31" s="26">
        <v>15.32</v>
      </c>
      <c r="E31" s="26">
        <v>91.93</v>
      </c>
      <c r="F31" s="5" t="s">
        <v>8</v>
      </c>
      <c r="G31" s="1"/>
      <c r="H31" s="2"/>
    </row>
    <row r="32" spans="1:8" s="54" customFormat="1" ht="12.7" x14ac:dyDescent="0.25">
      <c r="A32" s="18" t="s">
        <v>48</v>
      </c>
      <c r="B32" s="2" t="s">
        <v>49</v>
      </c>
      <c r="C32" s="19">
        <v>10</v>
      </c>
      <c r="D32" s="16">
        <v>2</v>
      </c>
      <c r="E32" s="16">
        <v>12</v>
      </c>
      <c r="F32" s="5" t="s">
        <v>8</v>
      </c>
      <c r="G32" s="11"/>
    </row>
    <row r="33" spans="1:8" s="54" customFormat="1" ht="12.7" x14ac:dyDescent="0.25">
      <c r="A33" s="18" t="s">
        <v>475</v>
      </c>
      <c r="B33" s="2" t="s">
        <v>476</v>
      </c>
      <c r="C33" s="19">
        <v>143.63999999999999</v>
      </c>
      <c r="D33" s="16"/>
      <c r="E33" s="16">
        <v>143.63999999999999</v>
      </c>
      <c r="F33" s="5" t="s">
        <v>118</v>
      </c>
      <c r="G33" s="11"/>
    </row>
    <row r="34" spans="1:8" x14ac:dyDescent="0.3">
      <c r="A34" s="9" t="s">
        <v>477</v>
      </c>
      <c r="B34" s="2" t="s">
        <v>478</v>
      </c>
      <c r="C34" s="15">
        <v>107.5</v>
      </c>
      <c r="D34" s="15">
        <v>21.5</v>
      </c>
      <c r="E34" s="15">
        <v>129</v>
      </c>
      <c r="F34" s="23" t="s">
        <v>118</v>
      </c>
      <c r="G34" s="20"/>
      <c r="H34" s="21"/>
    </row>
    <row r="35" spans="1:8" x14ac:dyDescent="0.3">
      <c r="A35" s="9" t="s">
        <v>479</v>
      </c>
      <c r="B35" s="2" t="s">
        <v>480</v>
      </c>
      <c r="C35" s="15">
        <v>155</v>
      </c>
      <c r="D35" s="15"/>
      <c r="E35" s="15">
        <v>155</v>
      </c>
      <c r="F35" s="23">
        <v>203240</v>
      </c>
      <c r="G35" s="20"/>
      <c r="H35" s="21"/>
    </row>
    <row r="36" spans="1:8" x14ac:dyDescent="0.3">
      <c r="A36" s="9" t="s">
        <v>481</v>
      </c>
      <c r="B36" s="2" t="s">
        <v>482</v>
      </c>
      <c r="C36" s="15">
        <v>94.28</v>
      </c>
      <c r="D36" s="15">
        <v>18.86</v>
      </c>
      <c r="E36" s="15">
        <v>113.14</v>
      </c>
      <c r="F36" s="23" t="s">
        <v>8</v>
      </c>
      <c r="G36" s="20"/>
      <c r="H36" s="21"/>
    </row>
    <row r="37" spans="1:8" x14ac:dyDescent="0.3">
      <c r="A37" s="9" t="s">
        <v>481</v>
      </c>
      <c r="B37" s="2" t="s">
        <v>483</v>
      </c>
      <c r="C37" s="15">
        <v>64.25</v>
      </c>
      <c r="D37" s="15">
        <v>12.85</v>
      </c>
      <c r="E37" s="15">
        <v>77.099999999999994</v>
      </c>
      <c r="F37" s="23" t="s">
        <v>8</v>
      </c>
      <c r="G37" s="20"/>
      <c r="H37" s="21"/>
    </row>
    <row r="38" spans="1:8" x14ac:dyDescent="0.3">
      <c r="A38" s="9" t="s">
        <v>352</v>
      </c>
      <c r="B38" s="2" t="s">
        <v>484</v>
      </c>
      <c r="C38" s="15">
        <v>12.73</v>
      </c>
      <c r="D38" s="15">
        <v>0.64</v>
      </c>
      <c r="E38" s="15">
        <v>13.37</v>
      </c>
      <c r="F38" s="23">
        <v>203247</v>
      </c>
      <c r="G38" s="20"/>
      <c r="H38" s="21"/>
    </row>
    <row r="39" spans="1:8" x14ac:dyDescent="0.3">
      <c r="A39" s="9" t="s">
        <v>278</v>
      </c>
      <c r="B39" s="2" t="s">
        <v>485</v>
      </c>
      <c r="C39" s="15">
        <v>-134.28</v>
      </c>
      <c r="D39" s="15">
        <v>-6.71</v>
      </c>
      <c r="E39" s="15">
        <v>-140.99</v>
      </c>
      <c r="F39" s="23">
        <v>203246</v>
      </c>
      <c r="G39" s="20"/>
      <c r="H39" s="21"/>
    </row>
    <row r="40" spans="1:8" x14ac:dyDescent="0.3">
      <c r="A40" s="21"/>
      <c r="B40" s="22"/>
      <c r="C40" s="13">
        <f>SUM(C27:C39)</f>
        <v>1375.17</v>
      </c>
      <c r="D40" s="13">
        <f>SUM(D27:D39)</f>
        <v>139.26</v>
      </c>
      <c r="E40" s="13">
        <f>SUM(E27:E39)</f>
        <v>1514.4299999999998</v>
      </c>
      <c r="F40" s="5"/>
      <c r="G40" s="1"/>
      <c r="H40" s="2"/>
    </row>
    <row r="41" spans="1:8" x14ac:dyDescent="0.3">
      <c r="A41" s="6" t="s">
        <v>54</v>
      </c>
      <c r="B41" s="2"/>
      <c r="C41" s="14"/>
      <c r="D41" s="14"/>
      <c r="E41" s="14"/>
      <c r="F41" s="5"/>
      <c r="G41" s="1"/>
      <c r="H41" s="2"/>
    </row>
    <row r="42" spans="1:8" x14ac:dyDescent="0.3">
      <c r="A42" s="9" t="s">
        <v>6</v>
      </c>
      <c r="B42" s="2" t="s">
        <v>390</v>
      </c>
      <c r="C42" s="14">
        <v>182</v>
      </c>
      <c r="D42" s="14"/>
      <c r="E42" s="14">
        <v>182</v>
      </c>
      <c r="F42" s="5" t="s">
        <v>8</v>
      </c>
      <c r="G42" s="11"/>
      <c r="H42" s="2"/>
    </row>
    <row r="43" spans="1:8" x14ac:dyDescent="0.3">
      <c r="A43" s="9" t="s">
        <v>357</v>
      </c>
      <c r="B43" s="2" t="s">
        <v>486</v>
      </c>
      <c r="C43" s="12">
        <v>520</v>
      </c>
      <c r="D43" s="12">
        <v>104</v>
      </c>
      <c r="E43" s="12">
        <v>624</v>
      </c>
      <c r="F43" s="5">
        <v>203235</v>
      </c>
      <c r="G43" s="11"/>
      <c r="H43" s="2"/>
    </row>
    <row r="44" spans="1:8" x14ac:dyDescent="0.3">
      <c r="A44" s="9" t="s">
        <v>13</v>
      </c>
      <c r="B44" s="2" t="s">
        <v>460</v>
      </c>
      <c r="C44" s="12">
        <v>76.61</v>
      </c>
      <c r="D44" s="12">
        <v>15.32</v>
      </c>
      <c r="E44" s="12">
        <v>91.93</v>
      </c>
      <c r="F44" s="24" t="s">
        <v>8</v>
      </c>
      <c r="G44" s="11"/>
      <c r="H44" s="2"/>
    </row>
    <row r="45" spans="1:8" x14ac:dyDescent="0.3">
      <c r="A45" s="9" t="s">
        <v>352</v>
      </c>
      <c r="B45" s="2" t="s">
        <v>484</v>
      </c>
      <c r="C45" s="12">
        <v>101.7</v>
      </c>
      <c r="D45" s="12">
        <v>5.08</v>
      </c>
      <c r="E45" s="12">
        <v>106.78</v>
      </c>
      <c r="F45" s="5">
        <v>203247</v>
      </c>
      <c r="G45" s="1"/>
      <c r="H45" s="2"/>
    </row>
    <row r="46" spans="1:8" x14ac:dyDescent="0.3">
      <c r="A46" s="9" t="s">
        <v>278</v>
      </c>
      <c r="B46" s="2" t="s">
        <v>485</v>
      </c>
      <c r="C46" s="12">
        <v>50.26</v>
      </c>
      <c r="D46" s="12">
        <v>2.5099999999999998</v>
      </c>
      <c r="E46" s="61">
        <v>52.77</v>
      </c>
      <c r="F46" s="5">
        <v>203246</v>
      </c>
      <c r="G46" s="1"/>
      <c r="H46" s="2"/>
    </row>
    <row r="47" spans="1:8" x14ac:dyDescent="0.3">
      <c r="A47" s="25"/>
      <c r="B47" s="21"/>
      <c r="C47" s="13">
        <f>SUM(C42:C46)</f>
        <v>930.57</v>
      </c>
      <c r="D47" s="13">
        <f>SUM(D42:D46)</f>
        <v>126.91</v>
      </c>
      <c r="E47" s="13">
        <f>SUM(E42:E46)</f>
        <v>1057.48</v>
      </c>
      <c r="F47" s="5"/>
      <c r="G47" s="1"/>
      <c r="H47" s="2"/>
    </row>
    <row r="48" spans="1:8" x14ac:dyDescent="0.3">
      <c r="A48" s="6" t="s">
        <v>62</v>
      </c>
      <c r="B48" s="2"/>
      <c r="C48" s="26"/>
      <c r="D48" s="26"/>
      <c r="E48" s="26"/>
      <c r="F48" s="5"/>
      <c r="G48" s="1"/>
      <c r="H48" s="2"/>
    </row>
    <row r="49" spans="1:8" x14ac:dyDescent="0.3">
      <c r="A49" s="9"/>
      <c r="B49" s="2"/>
      <c r="C49" s="26"/>
      <c r="D49" s="26"/>
      <c r="E49" s="26"/>
      <c r="F49" s="5"/>
      <c r="G49" s="1"/>
      <c r="H49" s="2"/>
    </row>
    <row r="50" spans="1:8" x14ac:dyDescent="0.3">
      <c r="A50" s="2"/>
      <c r="B50" s="2"/>
      <c r="C50" s="13">
        <f>C49</f>
        <v>0</v>
      </c>
      <c r="D50" s="13">
        <f>D49</f>
        <v>0</v>
      </c>
      <c r="E50" s="13">
        <f>E49</f>
        <v>0</v>
      </c>
      <c r="F50" s="5"/>
      <c r="G50" s="1"/>
      <c r="H50" s="2"/>
    </row>
    <row r="51" spans="1:8" x14ac:dyDescent="0.3">
      <c r="A51" s="6" t="s">
        <v>63</v>
      </c>
      <c r="B51" s="2"/>
      <c r="C51" s="26"/>
      <c r="D51" s="26"/>
      <c r="E51" s="26"/>
      <c r="F51" s="5"/>
      <c r="G51" s="11"/>
      <c r="H51" s="2"/>
    </row>
    <row r="52" spans="1:8" x14ac:dyDescent="0.3">
      <c r="A52" s="9" t="s">
        <v>64</v>
      </c>
      <c r="B52" s="2" t="s">
        <v>487</v>
      </c>
      <c r="C52" s="26">
        <v>25</v>
      </c>
      <c r="D52" s="26">
        <v>5</v>
      </c>
      <c r="E52" s="26">
        <v>30</v>
      </c>
      <c r="F52" s="5">
        <v>203234</v>
      </c>
      <c r="G52" s="11"/>
      <c r="H52" s="2"/>
    </row>
    <row r="53" spans="1:8" x14ac:dyDescent="0.3">
      <c r="A53" s="9" t="s">
        <v>278</v>
      </c>
      <c r="B53" s="2" t="s">
        <v>485</v>
      </c>
      <c r="C53" s="26">
        <v>19.45</v>
      </c>
      <c r="D53" s="26">
        <v>0.97</v>
      </c>
      <c r="E53" s="62">
        <v>20.420000000000002</v>
      </c>
      <c r="F53" s="5">
        <v>203246</v>
      </c>
      <c r="G53" s="11"/>
      <c r="H53" s="2"/>
    </row>
    <row r="54" spans="1:8" x14ac:dyDescent="0.3">
      <c r="A54" s="2"/>
      <c r="B54" s="2"/>
      <c r="C54" s="13">
        <f>SUM(C52:C53)</f>
        <v>44.45</v>
      </c>
      <c r="D54" s="13">
        <f>SUM(D52:D53)</f>
        <v>5.97</v>
      </c>
      <c r="E54" s="13">
        <f>SUM(E52:E53)</f>
        <v>50.42</v>
      </c>
      <c r="G54" s="1"/>
      <c r="H54" s="2" t="s">
        <v>21</v>
      </c>
    </row>
    <row r="55" spans="1:8" x14ac:dyDescent="0.3">
      <c r="A55" s="174" t="s">
        <v>66</v>
      </c>
      <c r="B55" s="175"/>
      <c r="C55" s="26"/>
      <c r="D55" s="26"/>
      <c r="E55" s="26"/>
      <c r="F55" s="5"/>
      <c r="G55" s="1"/>
      <c r="H55" s="2"/>
    </row>
    <row r="56" spans="1:8" x14ac:dyDescent="0.3">
      <c r="A56" s="9"/>
      <c r="B56" s="9"/>
      <c r="C56" s="26"/>
      <c r="D56" s="26"/>
      <c r="E56" s="26"/>
      <c r="F56" s="5"/>
      <c r="G56" s="1"/>
      <c r="H56" s="2"/>
    </row>
    <row r="57" spans="1:8" x14ac:dyDescent="0.3">
      <c r="A57" s="2"/>
      <c r="B57" s="2"/>
      <c r="C57" s="13">
        <f>SUM(C55:C56)</f>
        <v>0</v>
      </c>
      <c r="D57" s="13">
        <f>SUM(D55:D56)</f>
        <v>0</v>
      </c>
      <c r="E57" s="13">
        <f>SUM(E55:E56)</f>
        <v>0</v>
      </c>
      <c r="F57" s="5"/>
      <c r="G57" s="1"/>
      <c r="H57" s="2"/>
    </row>
    <row r="58" spans="1:8" x14ac:dyDescent="0.3">
      <c r="A58" s="6" t="s">
        <v>67</v>
      </c>
      <c r="B58" s="2"/>
      <c r="C58" s="26"/>
      <c r="D58" s="26"/>
      <c r="E58" s="26"/>
      <c r="F58" s="5"/>
      <c r="G58" s="11"/>
      <c r="H58" s="2"/>
    </row>
    <row r="59" spans="1:8" x14ac:dyDescent="0.3">
      <c r="A59" s="9" t="s">
        <v>64</v>
      </c>
      <c r="B59" s="2" t="s">
        <v>488</v>
      </c>
      <c r="C59" s="26">
        <v>986</v>
      </c>
      <c r="D59" s="26">
        <v>197.2</v>
      </c>
      <c r="E59" s="26">
        <v>1183.2</v>
      </c>
      <c r="F59" s="5">
        <v>203234</v>
      </c>
      <c r="G59" s="1"/>
      <c r="H59" s="2"/>
    </row>
    <row r="60" spans="1:8" x14ac:dyDescent="0.3">
      <c r="A60" s="9" t="s">
        <v>278</v>
      </c>
      <c r="B60" s="2" t="s">
        <v>485</v>
      </c>
      <c r="C60" s="26">
        <v>108.3</v>
      </c>
      <c r="D60" s="26">
        <v>5.42</v>
      </c>
      <c r="E60" s="62">
        <v>113.72</v>
      </c>
      <c r="F60" s="5">
        <v>203246</v>
      </c>
      <c r="G60" s="1"/>
      <c r="H60" s="2"/>
    </row>
    <row r="61" spans="1:8" x14ac:dyDescent="0.3">
      <c r="A61" s="9"/>
      <c r="B61" s="2"/>
      <c r="C61" s="26"/>
      <c r="D61" s="26"/>
      <c r="E61" s="26"/>
      <c r="F61" s="5"/>
      <c r="G61" s="1"/>
      <c r="H61" s="2"/>
    </row>
    <row r="62" spans="1:8" x14ac:dyDescent="0.3">
      <c r="A62" s="2"/>
      <c r="B62" s="2"/>
      <c r="C62" s="13">
        <f>SUM(C59:C61)</f>
        <v>1094.3</v>
      </c>
      <c r="D62" s="13">
        <f>SUM(D59:D61)</f>
        <v>202.61999999999998</v>
      </c>
      <c r="E62" s="13">
        <f>SUM(E59:E61)</f>
        <v>1296.92</v>
      </c>
      <c r="F62" s="5"/>
      <c r="G62" s="1"/>
      <c r="H62" s="2"/>
    </row>
    <row r="63" spans="1:8" x14ac:dyDescent="0.3">
      <c r="A63" s="6" t="s">
        <v>69</v>
      </c>
      <c r="B63" s="2"/>
      <c r="C63" s="26"/>
      <c r="D63" s="26"/>
      <c r="E63" s="26"/>
      <c r="F63" s="5"/>
      <c r="G63" s="11"/>
      <c r="H63" s="2"/>
    </row>
    <row r="64" spans="1:8" s="54" customFormat="1" ht="12.7" x14ac:dyDescent="0.25">
      <c r="A64" s="9" t="s">
        <v>489</v>
      </c>
      <c r="B64" s="2" t="s">
        <v>490</v>
      </c>
      <c r="C64" s="14">
        <v>188.7</v>
      </c>
      <c r="D64" s="14">
        <v>37.74</v>
      </c>
      <c r="E64" s="14">
        <f>SUM(C64:D64)</f>
        <v>226.44</v>
      </c>
      <c r="F64" s="5" t="s">
        <v>226</v>
      </c>
      <c r="G64" s="11"/>
    </row>
    <row r="65" spans="1:8" s="54" customFormat="1" ht="12.7" x14ac:dyDescent="0.25">
      <c r="A65" s="9" t="s">
        <v>451</v>
      </c>
      <c r="B65" s="2" t="s">
        <v>491</v>
      </c>
      <c r="C65" s="14">
        <v>14.84</v>
      </c>
      <c r="D65" s="14">
        <v>1.26</v>
      </c>
      <c r="E65" s="14">
        <v>16.100000000000001</v>
      </c>
      <c r="F65" s="5" t="s">
        <v>226</v>
      </c>
      <c r="G65" s="11"/>
    </row>
    <row r="66" spans="1:8" s="54" customFormat="1" ht="12.7" x14ac:dyDescent="0.25">
      <c r="A66" s="9" t="s">
        <v>492</v>
      </c>
      <c r="B66" s="2" t="s">
        <v>493</v>
      </c>
      <c r="C66" s="14">
        <v>100</v>
      </c>
      <c r="D66" s="14"/>
      <c r="E66" s="14">
        <v>100</v>
      </c>
      <c r="F66" s="5" t="s">
        <v>494</v>
      </c>
      <c r="G66" s="11"/>
    </row>
    <row r="67" spans="1:8" s="54" customFormat="1" ht="12.7" x14ac:dyDescent="0.25">
      <c r="A67" s="9" t="s">
        <v>495</v>
      </c>
      <c r="B67" s="2" t="s">
        <v>496</v>
      </c>
      <c r="C67" s="14">
        <v>980</v>
      </c>
      <c r="D67" s="14">
        <v>196</v>
      </c>
      <c r="E67" s="14">
        <v>1176</v>
      </c>
      <c r="F67" s="5" t="s">
        <v>497</v>
      </c>
      <c r="G67" s="11"/>
    </row>
    <row r="68" spans="1:8" x14ac:dyDescent="0.3">
      <c r="A68" s="9"/>
      <c r="B68" s="22"/>
      <c r="C68" s="13">
        <f>SUM(C64:C67)</f>
        <v>1283.54</v>
      </c>
      <c r="D68" s="13">
        <f>SUM(D64:D67)</f>
        <v>235</v>
      </c>
      <c r="E68" s="13">
        <f>SUM(E64:E67)</f>
        <v>1518.54</v>
      </c>
      <c r="F68" s="5"/>
      <c r="G68" s="1"/>
      <c r="H68" s="2"/>
    </row>
    <row r="69" spans="1:8" x14ac:dyDescent="0.3">
      <c r="A69" s="27"/>
      <c r="B69" s="28"/>
      <c r="C69" s="26"/>
      <c r="D69" s="26"/>
      <c r="E69" s="26"/>
      <c r="F69" s="5"/>
      <c r="G69" s="1"/>
      <c r="H69" s="2"/>
    </row>
    <row r="70" spans="1:8" x14ac:dyDescent="0.3">
      <c r="A70" s="6" t="s">
        <v>72</v>
      </c>
      <c r="B70" s="2"/>
      <c r="C70" s="26"/>
      <c r="D70" s="26"/>
      <c r="E70" s="26"/>
      <c r="F70" s="5"/>
      <c r="G70" s="1"/>
      <c r="H70" s="2"/>
    </row>
    <row r="71" spans="1:8" x14ac:dyDescent="0.3">
      <c r="A71" s="9" t="s">
        <v>278</v>
      </c>
      <c r="B71" s="2" t="s">
        <v>498</v>
      </c>
      <c r="C71" s="26">
        <v>4.97</v>
      </c>
      <c r="D71" s="26">
        <v>0.25</v>
      </c>
      <c r="E71" s="62">
        <v>5.22</v>
      </c>
      <c r="F71" s="5">
        <v>203246</v>
      </c>
      <c r="G71" s="1"/>
      <c r="H71" s="2"/>
    </row>
    <row r="72" spans="1:8" x14ac:dyDescent="0.3">
      <c r="A72" s="2"/>
      <c r="B72" s="2"/>
      <c r="C72" s="13">
        <f>SUM(C71:C71)</f>
        <v>4.97</v>
      </c>
      <c r="D72" s="13">
        <f>SUM(D71:D71)</f>
        <v>0.25</v>
      </c>
      <c r="E72" s="13">
        <f>SUM(E71:E71)</f>
        <v>5.22</v>
      </c>
      <c r="F72" s="5"/>
      <c r="G72" s="1"/>
      <c r="H72" s="2"/>
    </row>
    <row r="73" spans="1:8" x14ac:dyDescent="0.3">
      <c r="A73" s="6" t="s">
        <v>75</v>
      </c>
      <c r="B73" s="9"/>
      <c r="C73" s="14"/>
      <c r="D73" s="14"/>
      <c r="E73" s="14"/>
      <c r="F73" s="5"/>
      <c r="G73" s="1"/>
      <c r="H73" s="2"/>
    </row>
    <row r="74" spans="1:8" x14ac:dyDescent="0.3">
      <c r="A74" s="9" t="s">
        <v>6</v>
      </c>
      <c r="B74" s="9" t="s">
        <v>7</v>
      </c>
      <c r="C74" s="14">
        <v>524</v>
      </c>
      <c r="D74" s="14"/>
      <c r="E74" s="14">
        <v>524</v>
      </c>
      <c r="F74" s="5" t="s">
        <v>8</v>
      </c>
      <c r="G74" s="11"/>
      <c r="H74" s="2"/>
    </row>
    <row r="75" spans="1:8" x14ac:dyDescent="0.3">
      <c r="A75" s="9" t="s">
        <v>13</v>
      </c>
      <c r="B75" s="2" t="s">
        <v>460</v>
      </c>
      <c r="C75" s="12">
        <v>26.21</v>
      </c>
      <c r="D75" s="12">
        <v>5.24</v>
      </c>
      <c r="E75" s="12">
        <v>31.45</v>
      </c>
      <c r="F75" s="5" t="s">
        <v>8</v>
      </c>
      <c r="G75" s="11"/>
      <c r="H75" s="2"/>
    </row>
    <row r="76" spans="1:8" x14ac:dyDescent="0.3">
      <c r="A76" s="9" t="s">
        <v>13</v>
      </c>
      <c r="B76" s="2" t="s">
        <v>460</v>
      </c>
      <c r="C76" s="12">
        <v>38.83</v>
      </c>
      <c r="D76" s="12">
        <v>7.76</v>
      </c>
      <c r="E76" s="12">
        <v>46.59</v>
      </c>
      <c r="F76" s="5" t="s">
        <v>8</v>
      </c>
      <c r="G76" s="11"/>
      <c r="H76" s="2"/>
    </row>
    <row r="77" spans="1:8" x14ac:dyDescent="0.3">
      <c r="A77" s="9" t="s">
        <v>357</v>
      </c>
      <c r="B77" s="2" t="s">
        <v>432</v>
      </c>
      <c r="C77" s="12">
        <v>410</v>
      </c>
      <c r="D77" s="12">
        <v>82</v>
      </c>
      <c r="E77" s="14">
        <v>492</v>
      </c>
      <c r="F77" s="5">
        <v>203235</v>
      </c>
      <c r="G77" s="11"/>
      <c r="H77" s="2"/>
    </row>
    <row r="78" spans="1:8" x14ac:dyDescent="0.3">
      <c r="A78" s="9" t="s">
        <v>499</v>
      </c>
      <c r="B78" s="2" t="s">
        <v>500</v>
      </c>
      <c r="C78" s="12">
        <v>2185</v>
      </c>
      <c r="D78" s="12">
        <v>437</v>
      </c>
      <c r="E78" s="14">
        <v>2622</v>
      </c>
      <c r="F78" s="5">
        <v>203236</v>
      </c>
      <c r="G78" s="11"/>
      <c r="H78" s="2"/>
    </row>
    <row r="79" spans="1:8" x14ac:dyDescent="0.3">
      <c r="A79" s="9" t="s">
        <v>50</v>
      </c>
      <c r="B79" s="2" t="s">
        <v>501</v>
      </c>
      <c r="C79" s="12">
        <v>154.77000000000001</v>
      </c>
      <c r="D79" s="12"/>
      <c r="E79" s="14">
        <v>154.77000000000001</v>
      </c>
      <c r="F79" s="5">
        <v>203237</v>
      </c>
      <c r="G79" s="11"/>
      <c r="H79" s="2"/>
    </row>
    <row r="80" spans="1:8" x14ac:dyDescent="0.3">
      <c r="A80" s="2"/>
      <c r="B80" s="2"/>
      <c r="C80" s="13">
        <f>SUM(C74:C79)</f>
        <v>3338.81</v>
      </c>
      <c r="D80" s="13">
        <f>SUM(D74:D79)</f>
        <v>532</v>
      </c>
      <c r="E80" s="13">
        <f>SUM(E74:E79)</f>
        <v>3870.81</v>
      </c>
      <c r="F80" s="5"/>
      <c r="G80" s="1"/>
      <c r="H80" s="2"/>
    </row>
    <row r="81" spans="1:8" x14ac:dyDescent="0.3">
      <c r="A81" s="2"/>
      <c r="B81" s="2"/>
      <c r="C81" s="26"/>
      <c r="D81" s="26"/>
      <c r="E81" s="26"/>
      <c r="F81" s="5"/>
      <c r="G81" s="1"/>
      <c r="H81" s="2"/>
    </row>
    <row r="82" spans="1:8" x14ac:dyDescent="0.3">
      <c r="A82" s="6" t="s">
        <v>78</v>
      </c>
      <c r="B82" s="2"/>
      <c r="C82" s="14"/>
      <c r="D82" s="14"/>
      <c r="E82" s="14"/>
      <c r="F82" s="5"/>
      <c r="G82" s="1"/>
      <c r="H82" s="2"/>
    </row>
    <row r="83" spans="1:8" x14ac:dyDescent="0.3">
      <c r="A83" s="9" t="s">
        <v>6</v>
      </c>
      <c r="B83" s="2" t="s">
        <v>7</v>
      </c>
      <c r="C83" s="14">
        <v>348</v>
      </c>
      <c r="D83" s="14"/>
      <c r="E83" s="14">
        <v>348</v>
      </c>
      <c r="F83" s="5" t="s">
        <v>8</v>
      </c>
      <c r="G83" s="1"/>
      <c r="H83" s="2"/>
    </row>
    <row r="84" spans="1:8" x14ac:dyDescent="0.3">
      <c r="A84" s="9" t="s">
        <v>6</v>
      </c>
      <c r="B84" s="2" t="s">
        <v>7</v>
      </c>
      <c r="C84" s="14">
        <v>161</v>
      </c>
      <c r="D84" s="14"/>
      <c r="E84" s="14">
        <v>161</v>
      </c>
      <c r="F84" s="5" t="s">
        <v>8</v>
      </c>
      <c r="G84" s="1"/>
      <c r="H84" s="2"/>
    </row>
    <row r="85" spans="1:8" x14ac:dyDescent="0.3">
      <c r="A85" s="9" t="s">
        <v>6</v>
      </c>
      <c r="B85" s="2" t="s">
        <v>7</v>
      </c>
      <c r="C85" s="14">
        <v>96</v>
      </c>
      <c r="D85" s="14"/>
      <c r="E85" s="14">
        <v>96</v>
      </c>
      <c r="F85" s="5" t="s">
        <v>8</v>
      </c>
      <c r="G85" s="1"/>
      <c r="H85" s="2"/>
    </row>
    <row r="86" spans="1:8" x14ac:dyDescent="0.3">
      <c r="A86" s="9" t="s">
        <v>322</v>
      </c>
      <c r="B86" s="2" t="s">
        <v>502</v>
      </c>
      <c r="C86" s="12">
        <v>18.03</v>
      </c>
      <c r="D86" s="12">
        <v>3.61</v>
      </c>
      <c r="E86" s="12">
        <v>21.64</v>
      </c>
      <c r="F86" s="5" t="s">
        <v>8</v>
      </c>
      <c r="G86" s="11"/>
      <c r="H86" s="2"/>
    </row>
    <row r="87" spans="1:8" x14ac:dyDescent="0.3">
      <c r="A87" s="9" t="s">
        <v>464</v>
      </c>
      <c r="B87" s="2" t="s">
        <v>503</v>
      </c>
      <c r="C87" s="12">
        <v>28.6</v>
      </c>
      <c r="D87" s="12">
        <v>5.72</v>
      </c>
      <c r="E87" s="12">
        <v>34.32</v>
      </c>
      <c r="F87" s="5" t="s">
        <v>8</v>
      </c>
      <c r="G87" s="11"/>
      <c r="H87" s="2"/>
    </row>
    <row r="88" spans="1:8" x14ac:dyDescent="0.3">
      <c r="A88" s="9" t="s">
        <v>64</v>
      </c>
      <c r="B88" s="2" t="s">
        <v>504</v>
      </c>
      <c r="C88" s="12">
        <v>350</v>
      </c>
      <c r="D88" s="12">
        <v>70</v>
      </c>
      <c r="E88" s="12">
        <v>420</v>
      </c>
      <c r="F88" s="5">
        <v>203234</v>
      </c>
      <c r="G88" s="1"/>
      <c r="H88" s="2"/>
    </row>
    <row r="89" spans="1:8" x14ac:dyDescent="0.3">
      <c r="A89" s="9" t="s">
        <v>278</v>
      </c>
      <c r="B89" s="2" t="s">
        <v>505</v>
      </c>
      <c r="C89" s="12">
        <v>17.23</v>
      </c>
      <c r="D89" s="12">
        <v>0.86</v>
      </c>
      <c r="E89" s="61">
        <v>18.09</v>
      </c>
      <c r="F89" s="5">
        <v>203237</v>
      </c>
      <c r="G89" s="1"/>
      <c r="H89" s="2"/>
    </row>
    <row r="90" spans="1:8" x14ac:dyDescent="0.3">
      <c r="A90" s="25"/>
      <c r="B90" s="21"/>
      <c r="C90" s="13">
        <f>SUM(C83:C89)</f>
        <v>1018.86</v>
      </c>
      <c r="D90" s="13">
        <f>SUM(D83:D89)</f>
        <v>80.19</v>
      </c>
      <c r="E90" s="13">
        <f>SUM(E83:E89)</f>
        <v>1099.05</v>
      </c>
      <c r="F90" s="5"/>
      <c r="G90" s="1"/>
      <c r="H90" s="2"/>
    </row>
    <row r="91" spans="1:8" x14ac:dyDescent="0.3">
      <c r="A91" s="30" t="s">
        <v>83</v>
      </c>
      <c r="B91" s="21"/>
      <c r="C91" s="26"/>
      <c r="D91" s="26"/>
      <c r="E91" s="26"/>
      <c r="F91" s="5"/>
      <c r="G91" s="11"/>
      <c r="H91" s="2"/>
    </row>
    <row r="92" spans="1:8" x14ac:dyDescent="0.3">
      <c r="A92" s="25" t="s">
        <v>379</v>
      </c>
      <c r="B92" s="31" t="s">
        <v>506</v>
      </c>
      <c r="C92" s="26">
        <v>313.33</v>
      </c>
      <c r="D92" s="26">
        <v>62.67</v>
      </c>
      <c r="E92" s="26">
        <v>376</v>
      </c>
      <c r="F92" s="5">
        <v>203242</v>
      </c>
      <c r="G92" s="1"/>
      <c r="H92" s="2"/>
    </row>
    <row r="93" spans="1:8" x14ac:dyDescent="0.3">
      <c r="A93" s="25" t="s">
        <v>379</v>
      </c>
      <c r="B93" s="31" t="s">
        <v>507</v>
      </c>
      <c r="C93" s="26">
        <v>310</v>
      </c>
      <c r="D93" s="26">
        <v>62</v>
      </c>
      <c r="E93" s="26">
        <v>372</v>
      </c>
      <c r="F93" s="5">
        <v>203242</v>
      </c>
      <c r="G93" s="1"/>
      <c r="H93" s="2"/>
    </row>
    <row r="94" spans="1:8" x14ac:dyDescent="0.3">
      <c r="A94" s="25"/>
      <c r="B94" s="21"/>
      <c r="C94" s="13">
        <f>SUM(C92:C93)</f>
        <v>623.32999999999993</v>
      </c>
      <c r="D94" s="13">
        <f>SUM(D92:D93)</f>
        <v>124.67</v>
      </c>
      <c r="E94" s="13">
        <f>SUM(E92:E93)</f>
        <v>748</v>
      </c>
      <c r="F94" s="5"/>
      <c r="G94" s="1"/>
      <c r="H94" s="2"/>
    </row>
    <row r="95" spans="1:8" x14ac:dyDescent="0.3">
      <c r="A95" s="32" t="s">
        <v>86</v>
      </c>
      <c r="B95" s="21"/>
      <c r="C95" s="26"/>
      <c r="D95" s="26"/>
      <c r="E95" s="26"/>
      <c r="F95" s="5"/>
      <c r="G95" s="1"/>
      <c r="H95" s="2"/>
    </row>
    <row r="96" spans="1:8" x14ac:dyDescent="0.3">
      <c r="A96" s="25"/>
      <c r="B96" s="31"/>
      <c r="C96" s="26"/>
      <c r="D96" s="26"/>
      <c r="E96" s="26"/>
      <c r="F96" s="5"/>
      <c r="G96" s="1"/>
      <c r="H96" s="2"/>
    </row>
    <row r="97" spans="1:8" x14ac:dyDescent="0.3">
      <c r="A97" s="25"/>
      <c r="B97" s="21"/>
      <c r="C97" s="13">
        <f>SUM(C96:C96)</f>
        <v>0</v>
      </c>
      <c r="D97" s="13">
        <f>SUM(D96:D96)</f>
        <v>0</v>
      </c>
      <c r="E97" s="13">
        <f>SUM(E96:E96)</f>
        <v>0</v>
      </c>
      <c r="F97" s="5"/>
      <c r="G97" s="1"/>
      <c r="H97" s="2"/>
    </row>
    <row r="98" spans="1:8" x14ac:dyDescent="0.3">
      <c r="A98" s="6" t="s">
        <v>87</v>
      </c>
      <c r="B98" s="22"/>
      <c r="C98" s="14"/>
      <c r="D98" s="14"/>
      <c r="E98" s="14"/>
      <c r="F98" s="17"/>
      <c r="G98" s="1"/>
      <c r="H98" s="2"/>
    </row>
    <row r="99" spans="1:8" x14ac:dyDescent="0.3">
      <c r="A99" s="9" t="s">
        <v>508</v>
      </c>
      <c r="B99" t="s">
        <v>509</v>
      </c>
      <c r="C99" s="57">
        <v>488</v>
      </c>
      <c r="D99" s="58">
        <v>97.6</v>
      </c>
      <c r="E99" s="58">
        <v>585.6</v>
      </c>
      <c r="F99" s="17">
        <v>203241</v>
      </c>
      <c r="G99" s="1"/>
      <c r="H99" s="2"/>
    </row>
    <row r="100" spans="1:8" ht="13.1" customHeight="1" x14ac:dyDescent="0.3">
      <c r="A100" s="6"/>
      <c r="B100" s="22"/>
      <c r="C100" s="59">
        <f>SUM(C99:C99)</f>
        <v>488</v>
      </c>
      <c r="D100" s="59">
        <f>SUM(D99:D99)</f>
        <v>97.6</v>
      </c>
      <c r="E100" s="59">
        <f>SUM(E99:E99)</f>
        <v>585.6</v>
      </c>
      <c r="F100" s="5"/>
      <c r="G100" s="1"/>
      <c r="H100" s="2"/>
    </row>
    <row r="101" spans="1:8" x14ac:dyDescent="0.3">
      <c r="A101" s="34" t="s">
        <v>92</v>
      </c>
      <c r="B101" s="34"/>
      <c r="C101" s="14"/>
      <c r="D101" s="14"/>
      <c r="E101" s="14"/>
      <c r="F101" s="5"/>
      <c r="G101" s="11"/>
      <c r="H101" s="2"/>
    </row>
    <row r="102" spans="1:8" x14ac:dyDescent="0.3">
      <c r="A102" s="9" t="s">
        <v>322</v>
      </c>
      <c r="B102" s="2" t="s">
        <v>510</v>
      </c>
      <c r="C102" s="12">
        <v>21.65</v>
      </c>
      <c r="D102" s="12">
        <v>4.33</v>
      </c>
      <c r="E102" s="12">
        <v>25.98</v>
      </c>
      <c r="F102" s="5" t="s">
        <v>8</v>
      </c>
      <c r="G102" s="1"/>
      <c r="H102" s="2"/>
    </row>
    <row r="103" spans="1:8" x14ac:dyDescent="0.3">
      <c r="A103" s="9" t="s">
        <v>464</v>
      </c>
      <c r="B103" s="2" t="s">
        <v>503</v>
      </c>
      <c r="C103" s="12">
        <v>28.6</v>
      </c>
      <c r="D103" s="12">
        <v>5.72</v>
      </c>
      <c r="E103" s="12">
        <v>34.32</v>
      </c>
      <c r="F103" s="5" t="s">
        <v>8</v>
      </c>
      <c r="G103" s="1"/>
      <c r="H103" s="2"/>
    </row>
    <row r="104" spans="1:8" x14ac:dyDescent="0.3">
      <c r="A104" s="2"/>
      <c r="B104" s="2"/>
      <c r="C104" s="13">
        <f>SUM(C102:C103)</f>
        <v>50.25</v>
      </c>
      <c r="D104" s="13">
        <f>SUM(D102:D103)</f>
        <v>10.050000000000001</v>
      </c>
      <c r="E104" s="13">
        <f>SUM(E102:E103)</f>
        <v>60.3</v>
      </c>
      <c r="F104" s="5"/>
      <c r="G104" s="1"/>
      <c r="H104" s="2"/>
    </row>
    <row r="105" spans="1:8" x14ac:dyDescent="0.3">
      <c r="A105" s="6" t="s">
        <v>93</v>
      </c>
      <c r="B105" s="2"/>
      <c r="C105" s="26"/>
      <c r="D105" s="26"/>
      <c r="E105" s="26"/>
      <c r="F105" s="41"/>
      <c r="G105" s="1"/>
      <c r="H105" s="2"/>
    </row>
    <row r="106" spans="1:8" x14ac:dyDescent="0.3">
      <c r="A106" s="38" t="s">
        <v>94</v>
      </c>
      <c r="B106" s="39" t="s">
        <v>511</v>
      </c>
      <c r="C106" s="40">
        <v>16691.2</v>
      </c>
      <c r="D106" s="40"/>
      <c r="E106" s="40">
        <v>16691.2</v>
      </c>
      <c r="F106" s="41" t="s">
        <v>96</v>
      </c>
      <c r="G106" s="1"/>
      <c r="H106" s="2"/>
    </row>
    <row r="107" spans="1:8" x14ac:dyDescent="0.3">
      <c r="A107" s="38" t="s">
        <v>97</v>
      </c>
      <c r="B107" s="39" t="s">
        <v>512</v>
      </c>
      <c r="C107" s="40">
        <v>4852.3599999999997</v>
      </c>
      <c r="D107" s="40"/>
      <c r="E107" s="40">
        <v>4852.3599999999997</v>
      </c>
      <c r="F107" s="41">
        <v>203248</v>
      </c>
      <c r="G107" s="1"/>
      <c r="H107" s="2"/>
    </row>
    <row r="108" spans="1:8" x14ac:dyDescent="0.3">
      <c r="A108" s="38" t="s">
        <v>456</v>
      </c>
      <c r="B108" s="39" t="s">
        <v>513</v>
      </c>
      <c r="C108" s="40">
        <v>6051.31</v>
      </c>
      <c r="D108" s="40"/>
      <c r="E108" s="40">
        <v>6051.31</v>
      </c>
      <c r="F108" s="5">
        <v>203249</v>
      </c>
      <c r="G108" s="1"/>
      <c r="H108" s="2"/>
    </row>
    <row r="109" spans="1:8" x14ac:dyDescent="0.3">
      <c r="A109" s="2"/>
      <c r="B109" s="2"/>
      <c r="C109" s="13">
        <f>SUM(C106:C108)</f>
        <v>27594.870000000003</v>
      </c>
      <c r="D109" s="13">
        <v>0</v>
      </c>
      <c r="E109" s="13">
        <f>SUM(E106:E108)</f>
        <v>27594.870000000003</v>
      </c>
      <c r="F109" s="5"/>
      <c r="G109" s="1"/>
      <c r="H109" s="2"/>
    </row>
    <row r="110" spans="1:8" x14ac:dyDescent="0.3">
      <c r="A110" s="2"/>
      <c r="B110" s="2"/>
      <c r="C110" s="42"/>
      <c r="D110" s="42"/>
      <c r="E110" s="42"/>
      <c r="F110" s="5"/>
      <c r="G110" s="1"/>
      <c r="H110" s="2"/>
    </row>
    <row r="111" spans="1:8" x14ac:dyDescent="0.3">
      <c r="A111" s="2"/>
      <c r="B111" s="43" t="s">
        <v>101</v>
      </c>
      <c r="C111" s="13">
        <f>C11+C25+C40+C47+C50+C54+C57+C62+C68+C72+C80+C90+C94+C97+C100+C104+C109</f>
        <v>43434.05</v>
      </c>
      <c r="D111" s="13">
        <f>D11+D25+D40+D47+D50+D54+D57+D62+D68+D72+D80+D90+D94+D97+D100+D104+D109</f>
        <v>1697.03</v>
      </c>
      <c r="E111" s="13">
        <f>E11+E25+E40+E47+E50+E54+E57+E62+E68+E72+E80+E90+E94+E97+E100+E104+E109</f>
        <v>45131.08</v>
      </c>
      <c r="F111" s="5"/>
      <c r="G111" s="1"/>
      <c r="H111" s="2"/>
    </row>
    <row r="112" spans="1:8" x14ac:dyDescent="0.3">
      <c r="A112" s="44"/>
      <c r="B112" s="21"/>
      <c r="C112" s="29"/>
      <c r="D112" s="29"/>
      <c r="E112" s="29"/>
      <c r="F112" s="5"/>
      <c r="G112" s="1"/>
      <c r="H112" s="2"/>
    </row>
    <row r="113" spans="1:8" x14ac:dyDescent="0.3">
      <c r="A113" s="9"/>
      <c r="B113" s="2"/>
      <c r="C113" s="15"/>
      <c r="D113" s="4"/>
      <c r="E113" s="4"/>
      <c r="F113" s="5"/>
      <c r="G113" s="1"/>
      <c r="H113" s="2"/>
    </row>
    <row r="114" spans="1:8" x14ac:dyDescent="0.3">
      <c r="A114" s="50"/>
      <c r="B114" s="2"/>
      <c r="C114" s="15"/>
      <c r="D114" s="4"/>
      <c r="E114" s="4"/>
      <c r="F114" s="5"/>
      <c r="G114" s="1"/>
      <c r="H114" s="2"/>
    </row>
    <row r="115" spans="1:8" x14ac:dyDescent="0.3">
      <c r="A115" s="44"/>
      <c r="B115" s="51"/>
      <c r="C115" s="15"/>
      <c r="D115" s="4"/>
      <c r="E115" s="4"/>
      <c r="F115" s="5"/>
      <c r="G115" s="1"/>
      <c r="H115" s="2"/>
    </row>
    <row r="116" spans="1:8" x14ac:dyDescent="0.3">
      <c r="A116" s="44"/>
      <c r="B116" s="51"/>
      <c r="C116" s="15"/>
      <c r="D116" s="4"/>
      <c r="E116" s="4"/>
      <c r="F116" s="5"/>
      <c r="G116" s="1"/>
      <c r="H116" s="2"/>
    </row>
    <row r="117" spans="1:8" x14ac:dyDescent="0.3">
      <c r="A117" s="44"/>
      <c r="B117" s="51"/>
      <c r="C117" s="15"/>
      <c r="D117" s="4"/>
      <c r="E117" s="4"/>
      <c r="F117" s="5"/>
      <c r="G117" s="1"/>
      <c r="H117" s="2"/>
    </row>
    <row r="118" spans="1:8" x14ac:dyDescent="0.3">
      <c r="A118" s="44"/>
      <c r="B118" s="51"/>
      <c r="C118" s="15"/>
      <c r="D118" s="4"/>
      <c r="E118" s="4"/>
      <c r="F118" s="5"/>
      <c r="G118" s="1"/>
      <c r="H118" s="2"/>
    </row>
    <row r="119" spans="1:8" x14ac:dyDescent="0.3">
      <c r="A119" s="52"/>
      <c r="B119" s="2"/>
      <c r="C119" s="4"/>
      <c r="D119" s="4"/>
      <c r="E119" s="4"/>
      <c r="F119" s="5"/>
      <c r="G119" s="1"/>
      <c r="H119" s="2"/>
    </row>
    <row r="120" spans="1:8" x14ac:dyDescent="0.3">
      <c r="A120" s="2"/>
      <c r="B120" s="2"/>
      <c r="C120" s="4"/>
      <c r="D120" s="4"/>
      <c r="E120" s="4"/>
      <c r="F120" s="5"/>
      <c r="G120" s="1"/>
      <c r="H120" s="2"/>
    </row>
    <row r="121" spans="1:8" x14ac:dyDescent="0.3">
      <c r="A121" s="2"/>
      <c r="B121" s="2"/>
      <c r="C121" s="4"/>
      <c r="D121" s="4"/>
      <c r="E121" s="4"/>
      <c r="F121" s="5"/>
      <c r="G121" s="1"/>
      <c r="H121" s="2"/>
    </row>
    <row r="122" spans="1:8" x14ac:dyDescent="0.3">
      <c r="A122" s="2"/>
      <c r="B122" s="2"/>
      <c r="C122" s="4"/>
      <c r="D122" s="4"/>
      <c r="E122" s="4"/>
      <c r="F122" s="5"/>
      <c r="G122" s="1"/>
      <c r="H122" s="2"/>
    </row>
    <row r="123" spans="1:8" x14ac:dyDescent="0.3">
      <c r="A123" s="2"/>
      <c r="B123" s="2"/>
      <c r="C123" s="4"/>
      <c r="D123" s="4"/>
      <c r="E123" s="4"/>
      <c r="F123" s="5"/>
      <c r="G123" s="1"/>
      <c r="H123" s="2"/>
    </row>
    <row r="124" spans="1:8" x14ac:dyDescent="0.3">
      <c r="A124" s="2"/>
      <c r="B124" s="2"/>
      <c r="C124" s="4"/>
      <c r="D124" s="4"/>
      <c r="E124" s="4"/>
      <c r="F124" s="5"/>
      <c r="G124" s="1"/>
      <c r="H124" s="2"/>
    </row>
    <row r="125" spans="1:8" x14ac:dyDescent="0.3">
      <c r="A125" s="2"/>
      <c r="B125" s="2"/>
      <c r="C125" s="4"/>
      <c r="D125" s="4"/>
      <c r="E125" s="4"/>
      <c r="F125" s="5"/>
      <c r="G125" s="1"/>
      <c r="H125" s="2"/>
    </row>
    <row r="126" spans="1:8" x14ac:dyDescent="0.3">
      <c r="A126" s="2"/>
      <c r="B126" s="2"/>
      <c r="C126" s="4"/>
      <c r="D126" s="4"/>
      <c r="E126" s="4"/>
      <c r="F126" s="5"/>
      <c r="G126" s="1"/>
      <c r="H126" s="2"/>
    </row>
    <row r="127" spans="1:8" x14ac:dyDescent="0.3">
      <c r="A127" s="2"/>
      <c r="B127" s="2"/>
      <c r="C127" s="4"/>
      <c r="D127" s="4"/>
      <c r="E127" s="4"/>
      <c r="F127" s="5"/>
      <c r="G127" s="1"/>
      <c r="H127" s="2"/>
    </row>
    <row r="128" spans="1:8" x14ac:dyDescent="0.3">
      <c r="A128" s="2"/>
      <c r="B128" s="2"/>
      <c r="C128" s="4"/>
      <c r="D128" s="4"/>
      <c r="E128" s="4"/>
    </row>
  </sheetData>
  <mergeCells count="2">
    <mergeCell ref="A1:F1"/>
    <mergeCell ref="A55:B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April 17</vt:lpstr>
      <vt:lpstr>May 17</vt:lpstr>
      <vt:lpstr>June 17</vt:lpstr>
      <vt:lpstr>July 17</vt:lpstr>
      <vt:lpstr>August 17</vt:lpstr>
      <vt:lpstr>August 17 supp</vt:lpstr>
      <vt:lpstr>September 17</vt:lpstr>
      <vt:lpstr>October 17</vt:lpstr>
      <vt:lpstr>November 17</vt:lpstr>
      <vt:lpstr>November 17 supp</vt:lpstr>
      <vt:lpstr>December 17</vt:lpstr>
      <vt:lpstr>December 17 supp</vt:lpstr>
      <vt:lpstr>January 18</vt:lpstr>
      <vt:lpstr>January 18 supp</vt:lpstr>
      <vt:lpstr>February 18</vt:lpstr>
      <vt:lpstr>February 18 supp</vt:lpstr>
      <vt:lpstr>March 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2022-07-26T14:04:40Z</dcterms:created>
  <dcterms:modified xsi:type="dcterms:W3CDTF">2022-07-27T10:28:23Z</dcterms:modified>
</cp:coreProperties>
</file>